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Operating" sheetId="1" r:id="rId1"/>
  </sheets>
  <definedNames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<sst xmlns="http://schemas.openxmlformats.org/spreadsheetml/2006/main" count="872" uniqueCount="606">
  <si>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</si>
  <si>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</si>
  <si>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</si>
  <si>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</si>
  <si>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</si>
  <si>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</si>
  <si>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</si>
  <si>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</si>
  <si>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</si>
  <si>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</si>
  <si>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</si>
  <si>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</si>
  <si>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</si>
  <si>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</si>
  <si>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</si>
  <si>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</si>
  <si>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</si>
  <si>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</si>
  <si>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</si>
  <si>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</si>
  <si>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</si>
  <si>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</si>
  <si>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</si>
  <si>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</si>
  <si>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</si>
  <si>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</si>
  <si>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</si>
  <si>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</si>
  <si>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</si>
  <si>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</si>
  <si>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</si>
  <si>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</si>
  <si>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</si>
  <si>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</si>
  <si>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</si>
  <si>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</si>
  <si>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</si>
  <si>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</si>
  <si>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</si>
  <si>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</si>
  <si>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</si>
  <si>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</si>
  <si>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</si>
  <si>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</si>
  <si>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</si>
  <si>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</si>
  <si>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</si>
  <si>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</si>
  <si>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</si>
  <si>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</si>
  <si>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</si>
  <si>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</si>
  <si>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</si>
  <si>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</si>
  <si>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</si>
  <si>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</si>
  <si>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</si>
  <si>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</si>
  <si>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</si>
  <si>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</si>
  <si>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</si>
  <si>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</si>
  <si>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</si>
  <si>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</si>
  <si>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</si>
  <si>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</si>
  <si>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</si>
  <si>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</si>
  <si>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</si>
  <si>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</si>
  <si>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</si>
  <si>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</si>
  <si>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</si>
  <si>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</si>
  <si>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</si>
  <si>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</si>
  <si>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</si>
  <si>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</si>
  <si>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</si>
  <si>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</si>
  <si>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</si>
  <si>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</si>
  <si>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</si>
  <si>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</si>
  <si>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</si>
  <si>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</si>
  <si>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</si>
  <si>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</si>
  <si>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</si>
  <si>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</si>
  <si>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</si>
  <si>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</si>
  <si>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</si>
  <si>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</si>
  <si>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</si>
  <si>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</si>
  <si>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</si>
  <si>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</si>
  <si>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</si>
  <si>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</si>
  <si>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</si>
  <si>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</si>
  <si>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</si>
  <si>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</si>
  <si>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</si>
  <si>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</si>
  <si>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</si>
  <si>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</si>
  <si>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</si>
  <si>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</si>
  <si>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</si>
  <si>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</si>
  <si>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</si>
  <si>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</si>
  <si>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</si>
  <si>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</si>
  <si>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</si>
  <si>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</si>
  <si>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</si>
  <si>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</si>
  <si>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</si>
  <si>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</si>
  <si>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</si>
  <si>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</si>
  <si>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</si>
  <si>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</si>
  <si>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</si>
  <si>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</si>
  <si>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</si>
  <si>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</si>
  <si>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</si>
  <si>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</si>
  <si>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</si>
  <si>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</si>
  <si>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</si>
  <si>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</si>
  <si>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</si>
  <si>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</si>
  <si>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</si>
  <si>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</si>
  <si>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</si>
  <si>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</si>
  <si>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</si>
  <si>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</si>
  <si>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</si>
  <si>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</si>
  <si>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</si>
  <si>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</si>
  <si>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</si>
  <si>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</si>
  <si>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</si>
  <si>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</si>
  <si>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</si>
  <si>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</si>
  <si>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</si>
  <si>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</si>
  <si>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</si>
  <si>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</si>
  <si>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</si>
  <si>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</si>
  <si>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</si>
  <si>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</si>
  <si>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</si>
  <si>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</si>
  <si>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</si>
  <si>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</si>
  <si>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</si>
  <si>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</si>
  <si>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</si>
  <si>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</si>
  <si>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</si>
  <si>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</si>
  <si>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</si>
  <si>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</si>
  <si>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</si>
  <si>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</si>
  <si>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</si>
  <si>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</si>
  <si>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</si>
  <si>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</si>
  <si>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</si>
  <si>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</si>
  <si>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</si>
  <si>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</si>
  <si>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</si>
  <si>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</si>
  <si>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</si>
  <si>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</si>
  <si>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</si>
  <si>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</si>
  <si>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</si>
  <si>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</si>
  <si>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</si>
  <si>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</si>
  <si>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</si>
  <si>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</si>
  <si>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</si>
  <si>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</si>
  <si>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</si>
  <si>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</si>
  <si>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</si>
  <si>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</si>
  <si>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</si>
  <si>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</si>
  <si>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</si>
  <si>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</si>
  <si>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</si>
  <si>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</si>
  <si>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</si>
  <si>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</si>
  <si>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</si>
  <si>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</si>
  <si>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</si>
  <si>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</si>
  <si>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</si>
  <si>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</si>
  <si>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</si>
  <si>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</si>
  <si>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</si>
  <si>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</si>
  <si>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</si>
  <si>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</si>
  <si>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</si>
  <si>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</si>
  <si>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</si>
  <si>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</si>
  <si>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</si>
  <si>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</si>
  <si>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</si>
  <si>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</si>
  <si>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</si>
  <si>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</si>
  <si>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</si>
  <si>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</si>
  <si>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</si>
  <si>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</si>
  <si>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</si>
  <si>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</si>
  <si>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</si>
  <si>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</si>
  <si>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</si>
  <si>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</si>
  <si>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</si>
  <si>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</si>
  <si>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</si>
  <si>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</si>
  <si>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</si>
  <si>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</si>
  <si>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</si>
  <si>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</si>
  <si>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</si>
  <si>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</si>
  <si>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</si>
  <si>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</si>
  <si>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</si>
  <si>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</si>
  <si>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</si>
  <si>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</si>
  <si>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</si>
  <si>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</si>
  <si>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</si>
  <si>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</si>
  <si>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</si>
  <si>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</si>
  <si>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</si>
  <si>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</si>
  <si>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</si>
  <si>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</si>
  <si>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</si>
  <si>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</si>
  <si>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</si>
  <si>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</si>
  <si>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</si>
  <si>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</si>
  <si>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</si>
  <si>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</si>
  <si>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</si>
  <si>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</si>
  <si>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</si>
  <si>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</si>
  <si>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</si>
  <si>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</si>
  <si>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</si>
  <si>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</si>
  <si>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</si>
  <si>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</si>
  <si>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</si>
  <si>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</si>
  <si>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</si>
  <si>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</si>
  <si>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</si>
  <si>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</si>
  <si>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</si>
  <si>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</si>
  <si>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</si>
  <si>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</si>
  <si>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</si>
  <si>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</si>
  <si>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</si>
  <si>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</si>
  <si>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</si>
  <si>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</si>
  <si>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</si>
  <si>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</si>
  <si>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</si>
  <si>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</si>
  <si>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</si>
  <si>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</si>
  <si>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</si>
  <si>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</si>
  <si>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</si>
  <si>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</si>
  <si>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</si>
  <si>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</si>
  <si>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</si>
  <si>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</si>
  <si>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</si>
  <si>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</si>
  <si>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</si>
  <si>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</si>
  <si>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</si>
  <si>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</si>
  <si>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</si>
  <si>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</si>
  <si>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</si>
  <si>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</si>
  <si>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</si>
  <si>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</si>
  <si>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</si>
  <si>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</si>
  <si>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</si>
  <si>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</si>
  <si>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</si>
  <si>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</si>
  <si>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</si>
  <si>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</si>
  <si>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</si>
  <si>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</si>
  <si>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</si>
  <si>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</si>
  <si>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</si>
  <si>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</si>
  <si>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</si>
  <si>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</si>
  <si>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</si>
  <si>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</si>
  <si>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</si>
  <si>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</si>
  <si>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</si>
  <si>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</si>
  <si>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</si>
  <si>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</si>
  <si>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</si>
  <si>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</si>
  <si>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</si>
  <si>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</si>
  <si>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</si>
  <si>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</si>
  <si>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</si>
  <si>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</si>
  <si>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</si>
  <si>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</si>
  <si>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</si>
  <si>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</si>
  <si>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</si>
  <si>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</si>
  <si>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</si>
  <si>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</si>
  <si>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</si>
  <si>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</si>
  <si>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</si>
  <si>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</si>
  <si>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</si>
  <si>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</si>
  <si>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</si>
  <si>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</si>
  <si>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</si>
  <si>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</si>
  <si>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</si>
  <si>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</si>
  <si>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</si>
  <si>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</si>
  <si>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</si>
  <si>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</si>
  <si>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</si>
  <si>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</si>
  <si>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</si>
  <si>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</si>
  <si>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</si>
  <si>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</si>
  <si>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</si>
  <si>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</si>
  <si>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</si>
  <si>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</si>
  <si>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</si>
  <si>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</si>
  <si>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</si>
  <si>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</si>
  <si>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</si>
  <si>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</si>
  <si>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</si>
  <si>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</si>
  <si>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</si>
  <si>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</si>
  <si>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</si>
  <si>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</si>
  <si>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</si>
  <si>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</si>
  <si>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</si>
  <si>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</si>
  <si>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</si>
  <si>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</si>
  <si>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</si>
  <si>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</si>
  <si>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</si>
  <si>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</si>
  <si>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</si>
  <si>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</si>
  <si>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</si>
  <si>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</si>
  <si>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</si>
  <si>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</si>
  <si>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</si>
  <si>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</si>
  <si>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</si>
  <si>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</si>
  <si>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</si>
  <si>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</si>
  <si>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</si>
  <si>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</si>
  <si>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</si>
  <si>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</si>
  <si>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</si>
  <si>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</si>
  <si>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</si>
  <si>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</si>
  <si>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</si>
  <si>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</si>
  <si>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</si>
  <si>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</si>
  <si>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</si>
  <si>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</si>
  <si>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</si>
  <si>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</si>
  <si>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</si>
  <si>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</si>
  <si>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</si>
  <si>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</si>
  <si>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</si>
  <si>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</si>
  <si>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</si>
  <si>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</si>
  <si>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</si>
  <si>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</si>
  <si>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</si>
  <si>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</si>
  <si>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</si>
  <si>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</si>
  <si>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</si>
  <si>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</si>
  <si>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</si>
  <si>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</si>
  <si>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</si>
  <si>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</si>
  <si>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</si>
  <si>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</si>
  <si>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</si>
  <si>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</si>
  <si>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</si>
  <si>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</si>
  <si>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</si>
  <si>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</si>
  <si>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</si>
  <si>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</si>
  <si>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</si>
  <si>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</si>
  <si>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</si>
  <si>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</si>
  <si>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</si>
  <si>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</si>
  <si>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</si>
  <si>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</si>
  <si>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</si>
  <si>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</si>
  <si>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</si>
  <si>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</si>
  <si>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</si>
  <si>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</si>
  <si>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</si>
  <si>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</si>
  <si>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</si>
  <si>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</si>
  <si>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</si>
  <si>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</si>
  <si>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</si>
  <si>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</si>
  <si>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</si>
  <si>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</si>
  <si>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</si>
  <si>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</si>
  <si>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</si>
  <si>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</si>
  <si>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</si>
  <si>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</si>
  <si>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</si>
  <si>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</si>
  <si>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</si>
  <si>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</si>
  <si>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</si>
  <si>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</si>
  <si>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</si>
  <si>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</si>
  <si>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</si>
  <si>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</si>
  <si>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</si>
  <si>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</si>
  <si>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</si>
  <si>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</si>
  <si>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</si>
  <si>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</si>
  <si>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</si>
  <si>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</si>
  <si>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</si>
  <si>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</si>
  <si>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</si>
  <si>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</si>
  <si>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</si>
  <si>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</si>
  <si>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</si>
  <si>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</si>
  <si>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</si>
  <si>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</si>
  <si>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</si>
  <si>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</si>
  <si>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</si>
  <si>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</si>
  <si>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</si>
  <si>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</si>
  <si>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</si>
  <si>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</si>
  <si>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</si>
  <si>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</si>
  <si>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</si>
  <si>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</si>
  <si>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</si>
  <si>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</si>
  <si>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</si>
  <si>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</si>
  <si>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</si>
  <si>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</si>
  <si>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</si>
  <si>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</si>
  <si>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</si>
  <si>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</si>
  <si>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</si>
  <si>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</si>
  <si>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</si>
  <si>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</si>
  <si>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</si>
  <si>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</si>
  <si>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</si>
  <si>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</si>
  <si>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</si>
  <si>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</si>
  <si>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</si>
  <si>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</si>
  <si>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</si>
  <si>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</si>
  <si>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</si>
  <si>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</si>
  <si>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</si>
  <si>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</si>
  <si>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</si>
  <si>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</si>
  <si>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</si>
  <si>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</si>
  <si>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</si>
  <si>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</si>
  <si>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</si>
  <si>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</si>
  <si>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</si>
  <si>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</si>
  <si>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</si>
  <si>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</si>
  <si>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</si>
  <si>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</si>
  <si>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</si>
  <si>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</si>
  <si>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</si>
  <si>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</si>
  <si>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</si>
  <si>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</si>
  <si>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</si>
  <si>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</si>
  <si>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</si>
  <si>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</si>
  <si>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</si>
  <si>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</si>
  <si>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</si>
  <si>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</si>
  <si>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</si>
  <si>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</si>
  <si>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</si>
  <si>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</si>
  <si>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OPERATING EXPENDITURE AS AT 31 MARCH 2020</t>
  </si>
  <si>
    <t>Source: National Treasury Local Government database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</si>
</sst>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4" fillId="0" borderId="0" xfId="0" applyFont="1" applyBorder="1" applyAlignment="1" applyProtection="1">
      <alignment wrapText="1"/>
      <protection/>
    </xf>
    <xf numFmtId="0" fontId="43" fillId="0" borderId="13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right"/>
      <protection/>
    </xf>
    <xf numFmtId="0" fontId="43" fillId="0" borderId="15" xfId="0" applyFont="1" applyBorder="1" applyAlignment="1" applyProtection="1">
      <alignment horizontal="right"/>
      <protection/>
    </xf>
    <xf numFmtId="0" fontId="43" fillId="0" borderId="16" xfId="0" applyFont="1" applyBorder="1" applyAlignment="1" applyProtection="1">
      <alignment horizontal="left"/>
      <protection/>
    </xf>
    <xf numFmtId="0" fontId="43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8" fontId="44" fillId="0" borderId="13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8" fontId="43" fillId="0" borderId="13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8" fontId="0" fillId="0" borderId="13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8" fontId="43" fillId="0" borderId="15" xfId="0" applyNumberFormat="1" applyFont="1" applyBorder="1" applyAlignment="1" applyProtection="1">
      <alignment horizontal="right"/>
      <protection/>
    </xf>
    <xf numFmtId="178" fontId="43" fillId="0" borderId="16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>
      <alignment/>
    </xf>
    <xf numFmtId="179" fontId="44" fillId="0" borderId="0" xfId="0" applyNumberFormat="1" applyFont="1" applyBorder="1" applyAlignment="1" applyProtection="1">
      <alignment horizontal="right" wrapText="1"/>
      <protection/>
    </xf>
    <xf numFmtId="179" fontId="43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/>
      <protection/>
    </xf>
    <xf numFmtId="179" fontId="43" fillId="0" borderId="16" xfId="0" applyNumberFormat="1" applyFont="1" applyBorder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>
      <alignment/>
    </xf>
    <xf numFmtId="178" fontId="44" fillId="0" borderId="14" xfId="0" applyNumberFormat="1" applyFont="1" applyBorder="1" applyAlignment="1" applyProtection="1">
      <alignment horizontal="right"/>
      <protection/>
    </xf>
    <xf numFmtId="178" fontId="43" fillId="0" borderId="14" xfId="0" applyNumberFormat="1" applyFont="1" applyBorder="1" applyAlignment="1" applyProtection="1">
      <alignment horizontal="right"/>
      <protection/>
    </xf>
    <xf numFmtId="178" fontId="0" fillId="0" borderId="14" xfId="0" applyNumberFormat="1" applyFont="1" applyBorder="1" applyAlignment="1" applyProtection="1">
      <alignment/>
      <protection/>
    </xf>
    <xf numFmtId="178" fontId="43" fillId="0" borderId="17" xfId="0" applyNumberFormat="1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="79" zoomScaleNormal="79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9" width="10.7109375" style="0" customWidth="1"/>
    <col min="20" max="23" width="10.7109375" style="0" hidden="1" customWidth="1"/>
  </cols>
  <sheetData>
    <row r="1" spans="1:23" ht="18.75" customHeight="1">
      <c r="A1" s="45" t="s">
        <v>604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48" customHeight="1">
      <c r="A2" s="6"/>
      <c r="B2" s="7" t="s">
        <v>0</v>
      </c>
      <c r="C2" s="2" t="s">
        <v>1</v>
      </c>
      <c r="D2" s="3" t="s">
        <v>2</v>
      </c>
      <c r="E2" s="4" t="s">
        <v>3</v>
      </c>
      <c r="F2" s="4" t="s">
        <v>600</v>
      </c>
      <c r="G2" s="5" t="s">
        <v>4</v>
      </c>
      <c r="H2" s="3" t="s">
        <v>601</v>
      </c>
      <c r="I2" s="4" t="s">
        <v>5</v>
      </c>
      <c r="J2" s="5" t="s">
        <v>6</v>
      </c>
      <c r="K2" s="5" t="s">
        <v>7</v>
      </c>
      <c r="L2" s="3" t="s">
        <v>8</v>
      </c>
      <c r="M2" s="4" t="s">
        <v>9</v>
      </c>
      <c r="N2" s="5" t="s">
        <v>10</v>
      </c>
      <c r="O2" s="5" t="s">
        <v>11</v>
      </c>
      <c r="P2" s="3" t="s">
        <v>12</v>
      </c>
      <c r="Q2" s="4" t="s">
        <v>13</v>
      </c>
      <c r="R2" s="5" t="s">
        <v>14</v>
      </c>
      <c r="S2" s="46" t="s">
        <v>15</v>
      </c>
      <c r="T2" s="3" t="s">
        <v>16</v>
      </c>
      <c r="U2" s="4" t="s">
        <v>602</v>
      </c>
      <c r="V2" s="5" t="s">
        <v>17</v>
      </c>
      <c r="W2" s="5" t="s">
        <v>18</v>
      </c>
    </row>
    <row r="3" spans="1:23" ht="13.5">
      <c r="A3" s="8"/>
      <c r="B3" s="9" t="s">
        <v>603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8"/>
      <c r="P3" s="8"/>
      <c r="Q3" s="10"/>
      <c r="R3" s="10"/>
      <c r="S3" s="11"/>
      <c r="T3" s="8"/>
      <c r="U3" s="10"/>
      <c r="V3" s="10"/>
      <c r="W3" s="11"/>
    </row>
    <row r="4" spans="1:23" ht="13.5">
      <c r="A4" s="12"/>
      <c r="B4" s="9" t="s">
        <v>19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8"/>
      <c r="P4" s="8"/>
      <c r="Q4" s="10"/>
      <c r="R4" s="10"/>
      <c r="S4" s="11"/>
      <c r="T4" s="8"/>
      <c r="U4" s="10"/>
      <c r="V4" s="10"/>
      <c r="W4" s="11"/>
    </row>
    <row r="5" spans="1:23" ht="13.5">
      <c r="A5" s="13" t="s">
        <v>20</v>
      </c>
      <c r="B5" s="14" t="s">
        <v>21</v>
      </c>
      <c r="C5" s="15" t="s">
        <v>22</v>
      </c>
      <c r="D5" s="24">
        <v>7142097834</v>
      </c>
      <c r="E5" s="25">
        <v>7139981986</v>
      </c>
      <c r="F5" s="25">
        <v>5712487577</v>
      </c>
      <c r="G5" s="34">
        <f>IF($E5=0,0,$F5/$E5)</f>
        <v>0.8000703066479697</v>
      </c>
      <c r="H5" s="24">
        <v>647208934</v>
      </c>
      <c r="I5" s="25">
        <v>659699343</v>
      </c>
      <c r="J5" s="25">
        <v>651304677</v>
      </c>
      <c r="K5" s="24">
        <v>1958212954</v>
      </c>
      <c r="L5" s="24">
        <v>655979365</v>
      </c>
      <c r="M5" s="25">
        <v>660246325</v>
      </c>
      <c r="N5" s="25">
        <v>614585141</v>
      </c>
      <c r="O5" s="24">
        <v>1930810831</v>
      </c>
      <c r="P5" s="24">
        <v>595855117</v>
      </c>
      <c r="Q5" s="25">
        <v>616184544</v>
      </c>
      <c r="R5" s="25">
        <v>611424131</v>
      </c>
      <c r="S5" s="40">
        <v>1823463792</v>
      </c>
      <c r="T5" s="24">
        <v>0</v>
      </c>
      <c r="U5" s="25">
        <v>0</v>
      </c>
      <c r="V5" s="25">
        <v>0</v>
      </c>
      <c r="W5" s="40">
        <v>0</v>
      </c>
    </row>
    <row r="6" spans="1:23" ht="13.5">
      <c r="A6" s="13" t="s">
        <v>20</v>
      </c>
      <c r="B6" s="14" t="s">
        <v>23</v>
      </c>
      <c r="C6" s="15" t="s">
        <v>24</v>
      </c>
      <c r="D6" s="24">
        <v>11518639483</v>
      </c>
      <c r="E6" s="25">
        <v>11518639483</v>
      </c>
      <c r="F6" s="25">
        <v>1049202528</v>
      </c>
      <c r="G6" s="34">
        <f>IF($E6=0,0,$F6/$E6)</f>
        <v>0.09108736579076766</v>
      </c>
      <c r="H6" s="24">
        <v>-98855475</v>
      </c>
      <c r="I6" s="25">
        <v>0</v>
      </c>
      <c r="J6" s="25">
        <v>315937189</v>
      </c>
      <c r="K6" s="24">
        <v>217081714</v>
      </c>
      <c r="L6" s="24">
        <v>0</v>
      </c>
      <c r="M6" s="25">
        <v>0</v>
      </c>
      <c r="N6" s="25">
        <v>0</v>
      </c>
      <c r="O6" s="24">
        <v>0</v>
      </c>
      <c r="P6" s="24">
        <v>832120814</v>
      </c>
      <c r="Q6" s="25">
        <v>0</v>
      </c>
      <c r="R6" s="25">
        <v>0</v>
      </c>
      <c r="S6" s="40">
        <v>832120814</v>
      </c>
      <c r="T6" s="24">
        <v>0</v>
      </c>
      <c r="U6" s="25">
        <v>0</v>
      </c>
      <c r="V6" s="25">
        <v>0</v>
      </c>
      <c r="W6" s="40">
        <v>0</v>
      </c>
    </row>
    <row r="7" spans="1:23" ht="13.5">
      <c r="A7" s="16"/>
      <c r="B7" s="17" t="s">
        <v>25</v>
      </c>
      <c r="C7" s="18"/>
      <c r="D7" s="26">
        <f>SUM(D5:D6)</f>
        <v>18660737317</v>
      </c>
      <c r="E7" s="27">
        <f>SUM(E5:E6)</f>
        <v>18658621469</v>
      </c>
      <c r="F7" s="27">
        <f>SUM(F5:F6)</f>
        <v>6761690105</v>
      </c>
      <c r="G7" s="35">
        <f>IF($E7=0,0,$F7/$E7)</f>
        <v>0.3623895857598096</v>
      </c>
      <c r="H7" s="26">
        <f aca="true" t="shared" si="0" ref="H7:W7">SUM(H5:H6)</f>
        <v>548353459</v>
      </c>
      <c r="I7" s="27">
        <f t="shared" si="0"/>
        <v>659699343</v>
      </c>
      <c r="J7" s="27">
        <f t="shared" si="0"/>
        <v>967241866</v>
      </c>
      <c r="K7" s="26">
        <f t="shared" si="0"/>
        <v>2175294668</v>
      </c>
      <c r="L7" s="26">
        <f t="shared" si="0"/>
        <v>655979365</v>
      </c>
      <c r="M7" s="27">
        <f t="shared" si="0"/>
        <v>660246325</v>
      </c>
      <c r="N7" s="27">
        <f t="shared" si="0"/>
        <v>614585141</v>
      </c>
      <c r="O7" s="26">
        <f t="shared" si="0"/>
        <v>1930810831</v>
      </c>
      <c r="P7" s="26">
        <f t="shared" si="0"/>
        <v>1427975931</v>
      </c>
      <c r="Q7" s="27">
        <f t="shared" si="0"/>
        <v>616184544</v>
      </c>
      <c r="R7" s="27">
        <f t="shared" si="0"/>
        <v>611424131</v>
      </c>
      <c r="S7" s="41">
        <f t="shared" si="0"/>
        <v>2655584606</v>
      </c>
      <c r="T7" s="26">
        <f t="shared" si="0"/>
        <v>0</v>
      </c>
      <c r="U7" s="27">
        <f t="shared" si="0"/>
        <v>0</v>
      </c>
      <c r="V7" s="27">
        <f t="shared" si="0"/>
        <v>0</v>
      </c>
      <c r="W7" s="41">
        <f t="shared" si="0"/>
        <v>0</v>
      </c>
    </row>
    <row r="8" spans="1:23" ht="13.5">
      <c r="A8" s="13" t="s">
        <v>26</v>
      </c>
      <c r="B8" s="14" t="s">
        <v>27</v>
      </c>
      <c r="C8" s="15" t="s">
        <v>28</v>
      </c>
      <c r="D8" s="24">
        <v>392658856</v>
      </c>
      <c r="E8" s="25">
        <v>398347953</v>
      </c>
      <c r="F8" s="25">
        <v>286467308</v>
      </c>
      <c r="G8" s="34">
        <f>IF($E8=0,0,$F8/$E8)</f>
        <v>0.7191383960745494</v>
      </c>
      <c r="H8" s="24">
        <v>16772643</v>
      </c>
      <c r="I8" s="25">
        <v>30918777</v>
      </c>
      <c r="J8" s="25">
        <v>32637393</v>
      </c>
      <c r="K8" s="24">
        <v>80328813</v>
      </c>
      <c r="L8" s="24">
        <v>34835460</v>
      </c>
      <c r="M8" s="25">
        <v>25148054</v>
      </c>
      <c r="N8" s="25">
        <v>34374867</v>
      </c>
      <c r="O8" s="24">
        <v>94358381</v>
      </c>
      <c r="P8" s="24">
        <v>65968859</v>
      </c>
      <c r="Q8" s="25">
        <v>25943628</v>
      </c>
      <c r="R8" s="25">
        <v>19867627</v>
      </c>
      <c r="S8" s="40">
        <v>111780114</v>
      </c>
      <c r="T8" s="24">
        <v>0</v>
      </c>
      <c r="U8" s="25">
        <v>0</v>
      </c>
      <c r="V8" s="25">
        <v>0</v>
      </c>
      <c r="W8" s="40">
        <v>0</v>
      </c>
    </row>
    <row r="9" spans="1:23" ht="13.5">
      <c r="A9" s="13" t="s">
        <v>26</v>
      </c>
      <c r="B9" s="14" t="s">
        <v>29</v>
      </c>
      <c r="C9" s="15" t="s">
        <v>30</v>
      </c>
      <c r="D9" s="24">
        <v>282832040</v>
      </c>
      <c r="E9" s="25">
        <v>287035166</v>
      </c>
      <c r="F9" s="25">
        <v>194663410</v>
      </c>
      <c r="G9" s="34">
        <f aca="true" t="shared" si="1" ref="G9:G51">IF($E9=0,0,$F9/$E9)</f>
        <v>0.6781866233073337</v>
      </c>
      <c r="H9" s="24">
        <v>13868609</v>
      </c>
      <c r="I9" s="25">
        <v>14780351</v>
      </c>
      <c r="J9" s="25">
        <v>42940991</v>
      </c>
      <c r="K9" s="24">
        <v>71589951</v>
      </c>
      <c r="L9" s="24">
        <v>21040789</v>
      </c>
      <c r="M9" s="25">
        <v>26461838</v>
      </c>
      <c r="N9" s="25">
        <v>20560750</v>
      </c>
      <c r="O9" s="24">
        <v>68063377</v>
      </c>
      <c r="P9" s="24">
        <v>18193261</v>
      </c>
      <c r="Q9" s="25">
        <v>16004610</v>
      </c>
      <c r="R9" s="25">
        <v>20812211</v>
      </c>
      <c r="S9" s="40">
        <v>55010082</v>
      </c>
      <c r="T9" s="24">
        <v>0</v>
      </c>
      <c r="U9" s="25">
        <v>0</v>
      </c>
      <c r="V9" s="25">
        <v>0</v>
      </c>
      <c r="W9" s="40">
        <v>0</v>
      </c>
    </row>
    <row r="10" spans="1:23" ht="13.5">
      <c r="A10" s="13" t="s">
        <v>26</v>
      </c>
      <c r="B10" s="14" t="s">
        <v>31</v>
      </c>
      <c r="C10" s="15" t="s">
        <v>32</v>
      </c>
      <c r="D10" s="24">
        <v>484059470</v>
      </c>
      <c r="E10" s="25">
        <v>484059470</v>
      </c>
      <c r="F10" s="25">
        <v>263952898</v>
      </c>
      <c r="G10" s="34">
        <f t="shared" si="1"/>
        <v>0.5452902264261043</v>
      </c>
      <c r="H10" s="24">
        <v>1984401</v>
      </c>
      <c r="I10" s="25">
        <v>20527258</v>
      </c>
      <c r="J10" s="25">
        <v>67357420</v>
      </c>
      <c r="K10" s="24">
        <v>89869079</v>
      </c>
      <c r="L10" s="24">
        <v>33467416</v>
      </c>
      <c r="M10" s="25">
        <v>38065617</v>
      </c>
      <c r="N10" s="25">
        <v>32204464</v>
      </c>
      <c r="O10" s="24">
        <v>103737497</v>
      </c>
      <c r="P10" s="24">
        <v>27797018</v>
      </c>
      <c r="Q10" s="25">
        <v>29691909</v>
      </c>
      <c r="R10" s="25">
        <v>12857395</v>
      </c>
      <c r="S10" s="40">
        <v>70346322</v>
      </c>
      <c r="T10" s="24">
        <v>0</v>
      </c>
      <c r="U10" s="25">
        <v>0</v>
      </c>
      <c r="V10" s="25">
        <v>0</v>
      </c>
      <c r="W10" s="40">
        <v>0</v>
      </c>
    </row>
    <row r="11" spans="1:23" ht="13.5">
      <c r="A11" s="13" t="s">
        <v>26</v>
      </c>
      <c r="B11" s="14" t="s">
        <v>33</v>
      </c>
      <c r="C11" s="15" t="s">
        <v>34</v>
      </c>
      <c r="D11" s="24">
        <v>379203484</v>
      </c>
      <c r="E11" s="25">
        <v>380701001</v>
      </c>
      <c r="F11" s="25">
        <v>254548995</v>
      </c>
      <c r="G11" s="34">
        <f t="shared" si="1"/>
        <v>0.6686323238745568</v>
      </c>
      <c r="H11" s="24">
        <v>19365481</v>
      </c>
      <c r="I11" s="25">
        <v>26433380</v>
      </c>
      <c r="J11" s="25">
        <v>37590640</v>
      </c>
      <c r="K11" s="24">
        <v>83389501</v>
      </c>
      <c r="L11" s="24">
        <v>24612853</v>
      </c>
      <c r="M11" s="25">
        <v>28758989</v>
      </c>
      <c r="N11" s="25">
        <v>35132303</v>
      </c>
      <c r="O11" s="24">
        <v>88504145</v>
      </c>
      <c r="P11" s="24">
        <v>29742481</v>
      </c>
      <c r="Q11" s="25">
        <v>26006886</v>
      </c>
      <c r="R11" s="25">
        <v>26905982</v>
      </c>
      <c r="S11" s="40">
        <v>82655349</v>
      </c>
      <c r="T11" s="24">
        <v>0</v>
      </c>
      <c r="U11" s="25">
        <v>0</v>
      </c>
      <c r="V11" s="25">
        <v>0</v>
      </c>
      <c r="W11" s="40">
        <v>0</v>
      </c>
    </row>
    <row r="12" spans="1:23" ht="13.5">
      <c r="A12" s="13" t="s">
        <v>26</v>
      </c>
      <c r="B12" s="14" t="s">
        <v>35</v>
      </c>
      <c r="C12" s="15" t="s">
        <v>36</v>
      </c>
      <c r="D12" s="24">
        <v>243790115</v>
      </c>
      <c r="E12" s="25">
        <v>235478977</v>
      </c>
      <c r="F12" s="25">
        <v>100249802</v>
      </c>
      <c r="G12" s="34">
        <f t="shared" si="1"/>
        <v>0.4257271849792349</v>
      </c>
      <c r="H12" s="24">
        <v>1379341</v>
      </c>
      <c r="I12" s="25">
        <v>9235456</v>
      </c>
      <c r="J12" s="25">
        <v>20789195</v>
      </c>
      <c r="K12" s="24">
        <v>31403992</v>
      </c>
      <c r="L12" s="24">
        <v>14893089</v>
      </c>
      <c r="M12" s="25">
        <v>13355193</v>
      </c>
      <c r="N12" s="25">
        <v>11662333</v>
      </c>
      <c r="O12" s="24">
        <v>39910615</v>
      </c>
      <c r="P12" s="24">
        <v>9778620</v>
      </c>
      <c r="Q12" s="25">
        <v>9826782</v>
      </c>
      <c r="R12" s="25">
        <v>9329793</v>
      </c>
      <c r="S12" s="40">
        <v>28935195</v>
      </c>
      <c r="T12" s="24">
        <v>0</v>
      </c>
      <c r="U12" s="25">
        <v>0</v>
      </c>
      <c r="V12" s="25">
        <v>0</v>
      </c>
      <c r="W12" s="40">
        <v>0</v>
      </c>
    </row>
    <row r="13" spans="1:23" ht="13.5">
      <c r="A13" s="13" t="s">
        <v>26</v>
      </c>
      <c r="B13" s="14" t="s">
        <v>37</v>
      </c>
      <c r="C13" s="15" t="s">
        <v>38</v>
      </c>
      <c r="D13" s="24">
        <v>897136666</v>
      </c>
      <c r="E13" s="25">
        <v>1009263643</v>
      </c>
      <c r="F13" s="25">
        <v>625573712</v>
      </c>
      <c r="G13" s="34">
        <f t="shared" si="1"/>
        <v>0.6198318113793385</v>
      </c>
      <c r="H13" s="24">
        <v>62157157</v>
      </c>
      <c r="I13" s="25">
        <v>66336691</v>
      </c>
      <c r="J13" s="25">
        <v>69091365</v>
      </c>
      <c r="K13" s="24">
        <v>197585213</v>
      </c>
      <c r="L13" s="24">
        <v>52223127</v>
      </c>
      <c r="M13" s="25">
        <v>93649616</v>
      </c>
      <c r="N13" s="25">
        <v>71244855</v>
      </c>
      <c r="O13" s="24">
        <v>217117598</v>
      </c>
      <c r="P13" s="24">
        <v>71001084</v>
      </c>
      <c r="Q13" s="25">
        <v>66553910</v>
      </c>
      <c r="R13" s="25">
        <v>73315907</v>
      </c>
      <c r="S13" s="40">
        <v>210870901</v>
      </c>
      <c r="T13" s="24">
        <v>0</v>
      </c>
      <c r="U13" s="25">
        <v>0</v>
      </c>
      <c r="V13" s="25">
        <v>0</v>
      </c>
      <c r="W13" s="40">
        <v>0</v>
      </c>
    </row>
    <row r="14" spans="1:23" ht="13.5">
      <c r="A14" s="13" t="s">
        <v>26</v>
      </c>
      <c r="B14" s="14" t="s">
        <v>39</v>
      </c>
      <c r="C14" s="15" t="s">
        <v>40</v>
      </c>
      <c r="D14" s="24">
        <v>176571014</v>
      </c>
      <c r="E14" s="25">
        <v>183165721</v>
      </c>
      <c r="F14" s="25">
        <v>82590926</v>
      </c>
      <c r="G14" s="34">
        <f t="shared" si="1"/>
        <v>0.4509082024141406</v>
      </c>
      <c r="H14" s="24">
        <v>6978644</v>
      </c>
      <c r="I14" s="25">
        <v>7280929</v>
      </c>
      <c r="J14" s="25">
        <v>7662598</v>
      </c>
      <c r="K14" s="24">
        <v>21922171</v>
      </c>
      <c r="L14" s="24">
        <v>8451670</v>
      </c>
      <c r="M14" s="25">
        <v>8197050</v>
      </c>
      <c r="N14" s="25">
        <v>7084526</v>
      </c>
      <c r="O14" s="24">
        <v>23733246</v>
      </c>
      <c r="P14" s="24">
        <v>7099479</v>
      </c>
      <c r="Q14" s="25">
        <v>7283396</v>
      </c>
      <c r="R14" s="25">
        <v>22552634</v>
      </c>
      <c r="S14" s="40">
        <v>36935509</v>
      </c>
      <c r="T14" s="24">
        <v>0</v>
      </c>
      <c r="U14" s="25">
        <v>0</v>
      </c>
      <c r="V14" s="25">
        <v>0</v>
      </c>
      <c r="W14" s="40">
        <v>0</v>
      </c>
    </row>
    <row r="15" spans="1:23" ht="13.5">
      <c r="A15" s="13" t="s">
        <v>41</v>
      </c>
      <c r="B15" s="14" t="s">
        <v>42</v>
      </c>
      <c r="C15" s="15" t="s">
        <v>43</v>
      </c>
      <c r="D15" s="24">
        <v>148974793</v>
      </c>
      <c r="E15" s="25">
        <v>162731793</v>
      </c>
      <c r="F15" s="25">
        <v>67410828</v>
      </c>
      <c r="G15" s="34">
        <f t="shared" si="1"/>
        <v>0.41424497793126386</v>
      </c>
      <c r="H15" s="24">
        <v>13697196</v>
      </c>
      <c r="I15" s="25">
        <v>16580873</v>
      </c>
      <c r="J15" s="25">
        <v>11224570</v>
      </c>
      <c r="K15" s="24">
        <v>41502639</v>
      </c>
      <c r="L15" s="24">
        <v>-20248294</v>
      </c>
      <c r="M15" s="25">
        <v>10057221</v>
      </c>
      <c r="N15" s="25">
        <v>9393238</v>
      </c>
      <c r="O15" s="24">
        <v>-797835</v>
      </c>
      <c r="P15" s="24">
        <v>7994340</v>
      </c>
      <c r="Q15" s="25">
        <v>10052524</v>
      </c>
      <c r="R15" s="25">
        <v>8659160</v>
      </c>
      <c r="S15" s="40">
        <v>26706024</v>
      </c>
      <c r="T15" s="24">
        <v>0</v>
      </c>
      <c r="U15" s="25">
        <v>0</v>
      </c>
      <c r="V15" s="25">
        <v>0</v>
      </c>
      <c r="W15" s="40">
        <v>0</v>
      </c>
    </row>
    <row r="16" spans="1:23" ht="13.5">
      <c r="A16" s="16"/>
      <c r="B16" s="17" t="s">
        <v>44</v>
      </c>
      <c r="C16" s="18"/>
      <c r="D16" s="26">
        <f>SUM(D8:D15)</f>
        <v>3005226438</v>
      </c>
      <c r="E16" s="27">
        <f>SUM(E8:E15)</f>
        <v>3140783724</v>
      </c>
      <c r="F16" s="27">
        <f>SUM(F8:F15)</f>
        <v>1875457879</v>
      </c>
      <c r="G16" s="35">
        <f t="shared" si="1"/>
        <v>0.5971305393201279</v>
      </c>
      <c r="H16" s="26">
        <f aca="true" t="shared" si="2" ref="H16:W16">SUM(H8:H15)</f>
        <v>136203472</v>
      </c>
      <c r="I16" s="27">
        <f t="shared" si="2"/>
        <v>192093715</v>
      </c>
      <c r="J16" s="27">
        <f t="shared" si="2"/>
        <v>289294172</v>
      </c>
      <c r="K16" s="26">
        <f t="shared" si="2"/>
        <v>617591359</v>
      </c>
      <c r="L16" s="26">
        <f t="shared" si="2"/>
        <v>169276110</v>
      </c>
      <c r="M16" s="27">
        <f t="shared" si="2"/>
        <v>243693578</v>
      </c>
      <c r="N16" s="27">
        <f t="shared" si="2"/>
        <v>221657336</v>
      </c>
      <c r="O16" s="26">
        <f t="shared" si="2"/>
        <v>634627024</v>
      </c>
      <c r="P16" s="26">
        <f t="shared" si="2"/>
        <v>237575142</v>
      </c>
      <c r="Q16" s="27">
        <f t="shared" si="2"/>
        <v>191363645</v>
      </c>
      <c r="R16" s="27">
        <f t="shared" si="2"/>
        <v>194300709</v>
      </c>
      <c r="S16" s="41">
        <f t="shared" si="2"/>
        <v>623239496</v>
      </c>
      <c r="T16" s="26">
        <f t="shared" si="2"/>
        <v>0</v>
      </c>
      <c r="U16" s="27">
        <f t="shared" si="2"/>
        <v>0</v>
      </c>
      <c r="V16" s="27">
        <f t="shared" si="2"/>
        <v>0</v>
      </c>
      <c r="W16" s="41">
        <f t="shared" si="2"/>
        <v>0</v>
      </c>
    </row>
    <row r="17" spans="1:23" ht="13.5">
      <c r="A17" s="13" t="s">
        <v>26</v>
      </c>
      <c r="B17" s="14" t="s">
        <v>45</v>
      </c>
      <c r="C17" s="15" t="s">
        <v>46</v>
      </c>
      <c r="D17" s="24">
        <v>346240498</v>
      </c>
      <c r="E17" s="25">
        <v>346560171</v>
      </c>
      <c r="F17" s="25">
        <v>268268923</v>
      </c>
      <c r="G17" s="34">
        <f t="shared" si="1"/>
        <v>0.7740904623457149</v>
      </c>
      <c r="H17" s="24">
        <v>4210294</v>
      </c>
      <c r="I17" s="25">
        <v>5179806</v>
      </c>
      <c r="J17" s="25">
        <v>6653730</v>
      </c>
      <c r="K17" s="24">
        <v>16043830</v>
      </c>
      <c r="L17" s="24">
        <v>22468465</v>
      </c>
      <c r="M17" s="25">
        <v>8724586</v>
      </c>
      <c r="N17" s="25">
        <v>21249048</v>
      </c>
      <c r="O17" s="24">
        <v>52442099</v>
      </c>
      <c r="P17" s="24">
        <v>17981797</v>
      </c>
      <c r="Q17" s="25">
        <v>20031067</v>
      </c>
      <c r="R17" s="25">
        <v>161770130</v>
      </c>
      <c r="S17" s="40">
        <v>199782994</v>
      </c>
      <c r="T17" s="24">
        <v>0</v>
      </c>
      <c r="U17" s="25">
        <v>0</v>
      </c>
      <c r="V17" s="25">
        <v>0</v>
      </c>
      <c r="W17" s="40">
        <v>0</v>
      </c>
    </row>
    <row r="18" spans="1:23" ht="13.5">
      <c r="A18" s="13" t="s">
        <v>26</v>
      </c>
      <c r="B18" s="14" t="s">
        <v>47</v>
      </c>
      <c r="C18" s="15" t="s">
        <v>48</v>
      </c>
      <c r="D18" s="24">
        <v>443512849</v>
      </c>
      <c r="E18" s="25">
        <v>458631128</v>
      </c>
      <c r="F18" s="25">
        <v>198877340</v>
      </c>
      <c r="G18" s="34">
        <f t="shared" si="1"/>
        <v>0.4336324506957583</v>
      </c>
      <c r="H18" s="24">
        <v>25993357</v>
      </c>
      <c r="I18" s="25">
        <v>0</v>
      </c>
      <c r="J18" s="25">
        <v>0</v>
      </c>
      <c r="K18" s="24">
        <v>25993357</v>
      </c>
      <c r="L18" s="24">
        <v>75559338</v>
      </c>
      <c r="M18" s="25">
        <v>23739512</v>
      </c>
      <c r="N18" s="25">
        <v>0</v>
      </c>
      <c r="O18" s="24">
        <v>99298850</v>
      </c>
      <c r="P18" s="24">
        <v>55196605</v>
      </c>
      <c r="Q18" s="25">
        <v>18388528</v>
      </c>
      <c r="R18" s="25">
        <v>0</v>
      </c>
      <c r="S18" s="40">
        <v>73585133</v>
      </c>
      <c r="T18" s="24">
        <v>0</v>
      </c>
      <c r="U18" s="25">
        <v>0</v>
      </c>
      <c r="V18" s="25">
        <v>0</v>
      </c>
      <c r="W18" s="40">
        <v>0</v>
      </c>
    </row>
    <row r="19" spans="1:23" ht="13.5">
      <c r="A19" s="13" t="s">
        <v>26</v>
      </c>
      <c r="B19" s="14" t="s">
        <v>49</v>
      </c>
      <c r="C19" s="15" t="s">
        <v>50</v>
      </c>
      <c r="D19" s="24">
        <v>138201614</v>
      </c>
      <c r="E19" s="25">
        <v>131150704</v>
      </c>
      <c r="F19" s="25">
        <v>67524968</v>
      </c>
      <c r="G19" s="34">
        <f t="shared" si="1"/>
        <v>0.5148654634747519</v>
      </c>
      <c r="H19" s="24">
        <v>0</v>
      </c>
      <c r="I19" s="25">
        <v>0</v>
      </c>
      <c r="J19" s="25">
        <v>0</v>
      </c>
      <c r="K19" s="24">
        <v>0</v>
      </c>
      <c r="L19" s="24">
        <v>0</v>
      </c>
      <c r="M19" s="25">
        <v>0</v>
      </c>
      <c r="N19" s="25">
        <v>0</v>
      </c>
      <c r="O19" s="24">
        <v>0</v>
      </c>
      <c r="P19" s="24">
        <v>6527671</v>
      </c>
      <c r="Q19" s="25">
        <v>5941451</v>
      </c>
      <c r="R19" s="25">
        <v>55055846</v>
      </c>
      <c r="S19" s="40">
        <v>67524968</v>
      </c>
      <c r="T19" s="24">
        <v>0</v>
      </c>
      <c r="U19" s="25">
        <v>0</v>
      </c>
      <c r="V19" s="25">
        <v>0</v>
      </c>
      <c r="W19" s="40">
        <v>0</v>
      </c>
    </row>
    <row r="20" spans="1:23" ht="13.5">
      <c r="A20" s="13" t="s">
        <v>26</v>
      </c>
      <c r="B20" s="14" t="s">
        <v>51</v>
      </c>
      <c r="C20" s="15" t="s">
        <v>52</v>
      </c>
      <c r="D20" s="24">
        <v>225725083</v>
      </c>
      <c r="E20" s="25">
        <v>226116015</v>
      </c>
      <c r="F20" s="25">
        <v>18189627</v>
      </c>
      <c r="G20" s="34">
        <f t="shared" si="1"/>
        <v>0.08044378015418324</v>
      </c>
      <c r="H20" s="24">
        <v>2771878</v>
      </c>
      <c r="I20" s="25">
        <v>1508545</v>
      </c>
      <c r="J20" s="25">
        <v>1894344</v>
      </c>
      <c r="K20" s="24">
        <v>6174767</v>
      </c>
      <c r="L20" s="24">
        <v>168389</v>
      </c>
      <c r="M20" s="25">
        <v>21118</v>
      </c>
      <c r="N20" s="25">
        <v>2707007</v>
      </c>
      <c r="O20" s="24">
        <v>2896514</v>
      </c>
      <c r="P20" s="24">
        <v>3691542</v>
      </c>
      <c r="Q20" s="25">
        <v>2758881</v>
      </c>
      <c r="R20" s="25">
        <v>2667923</v>
      </c>
      <c r="S20" s="40">
        <v>9118346</v>
      </c>
      <c r="T20" s="24">
        <v>0</v>
      </c>
      <c r="U20" s="25">
        <v>0</v>
      </c>
      <c r="V20" s="25">
        <v>0</v>
      </c>
      <c r="W20" s="40">
        <v>0</v>
      </c>
    </row>
    <row r="21" spans="1:23" ht="13.5">
      <c r="A21" s="13" t="s">
        <v>26</v>
      </c>
      <c r="B21" s="14" t="s">
        <v>53</v>
      </c>
      <c r="C21" s="15" t="s">
        <v>54</v>
      </c>
      <c r="D21" s="24">
        <v>132086937</v>
      </c>
      <c r="E21" s="25">
        <v>143809666</v>
      </c>
      <c r="F21" s="25">
        <v>103741953</v>
      </c>
      <c r="G21" s="34">
        <f t="shared" si="1"/>
        <v>0.721383728128539</v>
      </c>
      <c r="H21" s="24">
        <v>9322254</v>
      </c>
      <c r="I21" s="25">
        <v>8898327</v>
      </c>
      <c r="J21" s="25">
        <v>10593314</v>
      </c>
      <c r="K21" s="24">
        <v>28813895</v>
      </c>
      <c r="L21" s="24">
        <v>10923354</v>
      </c>
      <c r="M21" s="25">
        <v>9664477</v>
      </c>
      <c r="N21" s="25">
        <v>22924125</v>
      </c>
      <c r="O21" s="24">
        <v>43511956</v>
      </c>
      <c r="P21" s="24">
        <v>7699070</v>
      </c>
      <c r="Q21" s="25">
        <v>9008451</v>
      </c>
      <c r="R21" s="25">
        <v>14708581</v>
      </c>
      <c r="S21" s="40">
        <v>31416102</v>
      </c>
      <c r="T21" s="24">
        <v>0</v>
      </c>
      <c r="U21" s="25">
        <v>0</v>
      </c>
      <c r="V21" s="25">
        <v>0</v>
      </c>
      <c r="W21" s="40">
        <v>0</v>
      </c>
    </row>
    <row r="22" spans="1:23" ht="13.5">
      <c r="A22" s="13" t="s">
        <v>26</v>
      </c>
      <c r="B22" s="14" t="s">
        <v>55</v>
      </c>
      <c r="C22" s="15" t="s">
        <v>56</v>
      </c>
      <c r="D22" s="24">
        <v>396113941</v>
      </c>
      <c r="E22" s="25">
        <v>396113941</v>
      </c>
      <c r="F22" s="25">
        <v>190577167</v>
      </c>
      <c r="G22" s="34">
        <f t="shared" si="1"/>
        <v>0.4811170405133507</v>
      </c>
      <c r="H22" s="24">
        <v>24814651</v>
      </c>
      <c r="I22" s="25">
        <v>21208975</v>
      </c>
      <c r="J22" s="25">
        <v>12042981</v>
      </c>
      <c r="K22" s="24">
        <v>58066607</v>
      </c>
      <c r="L22" s="24">
        <v>24814651</v>
      </c>
      <c r="M22" s="25">
        <v>12042981</v>
      </c>
      <c r="N22" s="25">
        <v>24814651</v>
      </c>
      <c r="O22" s="24">
        <v>61672283</v>
      </c>
      <c r="P22" s="24">
        <v>24814651</v>
      </c>
      <c r="Q22" s="25">
        <v>24814651</v>
      </c>
      <c r="R22" s="25">
        <v>21208975</v>
      </c>
      <c r="S22" s="40">
        <v>70838277</v>
      </c>
      <c r="T22" s="24">
        <v>0</v>
      </c>
      <c r="U22" s="25">
        <v>0</v>
      </c>
      <c r="V22" s="25">
        <v>0</v>
      </c>
      <c r="W22" s="40">
        <v>0</v>
      </c>
    </row>
    <row r="23" spans="1:23" ht="13.5">
      <c r="A23" s="13" t="s">
        <v>41</v>
      </c>
      <c r="B23" s="14" t="s">
        <v>57</v>
      </c>
      <c r="C23" s="15" t="s">
        <v>58</v>
      </c>
      <c r="D23" s="24">
        <v>1551692640</v>
      </c>
      <c r="E23" s="25">
        <v>1635106548</v>
      </c>
      <c r="F23" s="25">
        <v>0</v>
      </c>
      <c r="G23" s="34">
        <f t="shared" si="1"/>
        <v>0</v>
      </c>
      <c r="H23" s="24">
        <v>0</v>
      </c>
      <c r="I23" s="25">
        <v>0</v>
      </c>
      <c r="J23" s="25">
        <v>0</v>
      </c>
      <c r="K23" s="24">
        <v>0</v>
      </c>
      <c r="L23" s="24">
        <v>0</v>
      </c>
      <c r="M23" s="25">
        <v>0</v>
      </c>
      <c r="N23" s="25">
        <v>0</v>
      </c>
      <c r="O23" s="24">
        <v>0</v>
      </c>
      <c r="P23" s="24">
        <v>0</v>
      </c>
      <c r="Q23" s="25">
        <v>0</v>
      </c>
      <c r="R23" s="25">
        <v>0</v>
      </c>
      <c r="S23" s="40">
        <v>0</v>
      </c>
      <c r="T23" s="24">
        <v>0</v>
      </c>
      <c r="U23" s="25">
        <v>0</v>
      </c>
      <c r="V23" s="25">
        <v>0</v>
      </c>
      <c r="W23" s="40">
        <v>0</v>
      </c>
    </row>
    <row r="24" spans="1:23" ht="13.5">
      <c r="A24" s="16"/>
      <c r="B24" s="17" t="s">
        <v>59</v>
      </c>
      <c r="C24" s="18"/>
      <c r="D24" s="26">
        <f>SUM(D17:D23)</f>
        <v>3233573562</v>
      </c>
      <c r="E24" s="27">
        <f>SUM(E17:E23)</f>
        <v>3337488173</v>
      </c>
      <c r="F24" s="27">
        <f>SUM(F17:F23)</f>
        <v>847179978</v>
      </c>
      <c r="G24" s="35">
        <f t="shared" si="1"/>
        <v>0.25383759704487197</v>
      </c>
      <c r="H24" s="26">
        <f aca="true" t="shared" si="3" ref="H24:W24">SUM(H17:H23)</f>
        <v>67112434</v>
      </c>
      <c r="I24" s="27">
        <f t="shared" si="3"/>
        <v>36795653</v>
      </c>
      <c r="J24" s="27">
        <f t="shared" si="3"/>
        <v>31184369</v>
      </c>
      <c r="K24" s="26">
        <f t="shared" si="3"/>
        <v>135092456</v>
      </c>
      <c r="L24" s="26">
        <f t="shared" si="3"/>
        <v>133934197</v>
      </c>
      <c r="M24" s="27">
        <f t="shared" si="3"/>
        <v>54192674</v>
      </c>
      <c r="N24" s="27">
        <f t="shared" si="3"/>
        <v>71694831</v>
      </c>
      <c r="O24" s="26">
        <f t="shared" si="3"/>
        <v>259821702</v>
      </c>
      <c r="P24" s="26">
        <f t="shared" si="3"/>
        <v>115911336</v>
      </c>
      <c r="Q24" s="27">
        <f t="shared" si="3"/>
        <v>80943029</v>
      </c>
      <c r="R24" s="27">
        <f t="shared" si="3"/>
        <v>255411455</v>
      </c>
      <c r="S24" s="41">
        <f t="shared" si="3"/>
        <v>452265820</v>
      </c>
      <c r="T24" s="26">
        <f t="shared" si="3"/>
        <v>0</v>
      </c>
      <c r="U24" s="27">
        <f t="shared" si="3"/>
        <v>0</v>
      </c>
      <c r="V24" s="27">
        <f t="shared" si="3"/>
        <v>0</v>
      </c>
      <c r="W24" s="41">
        <f t="shared" si="3"/>
        <v>0</v>
      </c>
    </row>
    <row r="25" spans="1:23" ht="13.5">
      <c r="A25" s="13" t="s">
        <v>26</v>
      </c>
      <c r="B25" s="14" t="s">
        <v>60</v>
      </c>
      <c r="C25" s="15" t="s">
        <v>61</v>
      </c>
      <c r="D25" s="24">
        <v>279032258</v>
      </c>
      <c r="E25" s="25">
        <v>279195066</v>
      </c>
      <c r="F25" s="25">
        <v>77077603</v>
      </c>
      <c r="G25" s="34">
        <f t="shared" si="1"/>
        <v>0.27607079202466994</v>
      </c>
      <c r="H25" s="24">
        <v>1171490</v>
      </c>
      <c r="I25" s="25">
        <v>358607</v>
      </c>
      <c r="J25" s="25">
        <v>1714824</v>
      </c>
      <c r="K25" s="24">
        <v>3244921</v>
      </c>
      <c r="L25" s="24">
        <v>982839</v>
      </c>
      <c r="M25" s="25">
        <v>31437016</v>
      </c>
      <c r="N25" s="25">
        <v>3615200</v>
      </c>
      <c r="O25" s="24">
        <v>36035055</v>
      </c>
      <c r="P25" s="24">
        <v>16180780</v>
      </c>
      <c r="Q25" s="25">
        <v>11313957</v>
      </c>
      <c r="R25" s="25">
        <v>10302890</v>
      </c>
      <c r="S25" s="40">
        <v>37797627</v>
      </c>
      <c r="T25" s="24">
        <v>0</v>
      </c>
      <c r="U25" s="25">
        <v>0</v>
      </c>
      <c r="V25" s="25">
        <v>0</v>
      </c>
      <c r="W25" s="40">
        <v>0</v>
      </c>
    </row>
    <row r="26" spans="1:23" ht="13.5">
      <c r="A26" s="13" t="s">
        <v>26</v>
      </c>
      <c r="B26" s="14" t="s">
        <v>62</v>
      </c>
      <c r="C26" s="15" t="s">
        <v>63</v>
      </c>
      <c r="D26" s="24">
        <v>212210448</v>
      </c>
      <c r="E26" s="25">
        <v>215398796</v>
      </c>
      <c r="F26" s="25">
        <v>259115865</v>
      </c>
      <c r="G26" s="34">
        <f t="shared" si="1"/>
        <v>1.2029587435576938</v>
      </c>
      <c r="H26" s="24">
        <v>3767312</v>
      </c>
      <c r="I26" s="25">
        <v>16424965</v>
      </c>
      <c r="J26" s="25">
        <v>15150500</v>
      </c>
      <c r="K26" s="24">
        <v>35342777</v>
      </c>
      <c r="L26" s="24">
        <v>15441032</v>
      </c>
      <c r="M26" s="25">
        <v>15655745</v>
      </c>
      <c r="N26" s="25">
        <v>15600786</v>
      </c>
      <c r="O26" s="24">
        <v>46697563</v>
      </c>
      <c r="P26" s="24">
        <v>14744721</v>
      </c>
      <c r="Q26" s="25">
        <v>14404692</v>
      </c>
      <c r="R26" s="25">
        <v>147926112</v>
      </c>
      <c r="S26" s="40">
        <v>177075525</v>
      </c>
      <c r="T26" s="24">
        <v>0</v>
      </c>
      <c r="U26" s="25">
        <v>0</v>
      </c>
      <c r="V26" s="25">
        <v>0</v>
      </c>
      <c r="W26" s="40">
        <v>0</v>
      </c>
    </row>
    <row r="27" spans="1:23" ht="13.5">
      <c r="A27" s="13" t="s">
        <v>26</v>
      </c>
      <c r="B27" s="14" t="s">
        <v>64</v>
      </c>
      <c r="C27" s="15" t="s">
        <v>65</v>
      </c>
      <c r="D27" s="24">
        <v>187811403</v>
      </c>
      <c r="E27" s="25">
        <v>185365508</v>
      </c>
      <c r="F27" s="25">
        <v>133706935</v>
      </c>
      <c r="G27" s="34">
        <f t="shared" si="1"/>
        <v>0.7213150733522657</v>
      </c>
      <c r="H27" s="24">
        <v>24517976</v>
      </c>
      <c r="I27" s="25">
        <v>24728158</v>
      </c>
      <c r="J27" s="25">
        <v>19527113</v>
      </c>
      <c r="K27" s="24">
        <v>68773247</v>
      </c>
      <c r="L27" s="24">
        <v>16878476</v>
      </c>
      <c r="M27" s="25">
        <v>13516104</v>
      </c>
      <c r="N27" s="25">
        <v>15724299</v>
      </c>
      <c r="O27" s="24">
        <v>46118879</v>
      </c>
      <c r="P27" s="24">
        <v>5565833</v>
      </c>
      <c r="Q27" s="25">
        <v>13248976</v>
      </c>
      <c r="R27" s="25">
        <v>0</v>
      </c>
      <c r="S27" s="40">
        <v>18814809</v>
      </c>
      <c r="T27" s="24">
        <v>0</v>
      </c>
      <c r="U27" s="25">
        <v>0</v>
      </c>
      <c r="V27" s="25">
        <v>0</v>
      </c>
      <c r="W27" s="40">
        <v>0</v>
      </c>
    </row>
    <row r="28" spans="1:23" ht="13.5">
      <c r="A28" s="13" t="s">
        <v>26</v>
      </c>
      <c r="B28" s="14" t="s">
        <v>66</v>
      </c>
      <c r="C28" s="15" t="s">
        <v>67</v>
      </c>
      <c r="D28" s="24">
        <v>233842750</v>
      </c>
      <c r="E28" s="25">
        <v>236070923</v>
      </c>
      <c r="F28" s="25">
        <v>126330743</v>
      </c>
      <c r="G28" s="34">
        <f t="shared" si="1"/>
        <v>0.5351389378860522</v>
      </c>
      <c r="H28" s="24">
        <v>15958873</v>
      </c>
      <c r="I28" s="25">
        <v>14782860</v>
      </c>
      <c r="J28" s="25">
        <v>14709874</v>
      </c>
      <c r="K28" s="24">
        <v>45451607</v>
      </c>
      <c r="L28" s="24">
        <v>14660088</v>
      </c>
      <c r="M28" s="25">
        <v>14201641</v>
      </c>
      <c r="N28" s="25">
        <v>13124825</v>
      </c>
      <c r="O28" s="24">
        <v>41986554</v>
      </c>
      <c r="P28" s="24">
        <v>12229181</v>
      </c>
      <c r="Q28" s="25">
        <v>13278838</v>
      </c>
      <c r="R28" s="25">
        <v>13384563</v>
      </c>
      <c r="S28" s="40">
        <v>38892582</v>
      </c>
      <c r="T28" s="24">
        <v>0</v>
      </c>
      <c r="U28" s="25">
        <v>0</v>
      </c>
      <c r="V28" s="25">
        <v>0</v>
      </c>
      <c r="W28" s="40">
        <v>0</v>
      </c>
    </row>
    <row r="29" spans="1:23" ht="13.5">
      <c r="A29" s="13" t="s">
        <v>26</v>
      </c>
      <c r="B29" s="14" t="s">
        <v>68</v>
      </c>
      <c r="C29" s="15" t="s">
        <v>69</v>
      </c>
      <c r="D29" s="24">
        <v>99139329</v>
      </c>
      <c r="E29" s="25">
        <v>80924903</v>
      </c>
      <c r="F29" s="25">
        <v>55378162</v>
      </c>
      <c r="G29" s="34">
        <f t="shared" si="1"/>
        <v>0.684315457257947</v>
      </c>
      <c r="H29" s="24">
        <v>7341041</v>
      </c>
      <c r="I29" s="25">
        <v>5568148</v>
      </c>
      <c r="J29" s="25">
        <v>0</v>
      </c>
      <c r="K29" s="24">
        <v>12909189</v>
      </c>
      <c r="L29" s="24">
        <v>12464157</v>
      </c>
      <c r="M29" s="25">
        <v>5596813</v>
      </c>
      <c r="N29" s="25">
        <v>10687243</v>
      </c>
      <c r="O29" s="24">
        <v>28748213</v>
      </c>
      <c r="P29" s="24">
        <v>6256941</v>
      </c>
      <c r="Q29" s="25">
        <v>7463819</v>
      </c>
      <c r="R29" s="25">
        <v>0</v>
      </c>
      <c r="S29" s="40">
        <v>13720760</v>
      </c>
      <c r="T29" s="24">
        <v>0</v>
      </c>
      <c r="U29" s="25">
        <v>0</v>
      </c>
      <c r="V29" s="25">
        <v>0</v>
      </c>
      <c r="W29" s="40">
        <v>0</v>
      </c>
    </row>
    <row r="30" spans="1:23" ht="13.5">
      <c r="A30" s="13" t="s">
        <v>26</v>
      </c>
      <c r="B30" s="14" t="s">
        <v>70</v>
      </c>
      <c r="C30" s="15" t="s">
        <v>71</v>
      </c>
      <c r="D30" s="24">
        <v>769630156</v>
      </c>
      <c r="E30" s="25">
        <v>702680503</v>
      </c>
      <c r="F30" s="25">
        <v>608967410</v>
      </c>
      <c r="G30" s="34">
        <f t="shared" si="1"/>
        <v>0.8666348467050039</v>
      </c>
      <c r="H30" s="24">
        <v>4617013</v>
      </c>
      <c r="I30" s="25">
        <v>54926731</v>
      </c>
      <c r="J30" s="25">
        <v>64241293</v>
      </c>
      <c r="K30" s="24">
        <v>123785037</v>
      </c>
      <c r="L30" s="24">
        <v>37051977</v>
      </c>
      <c r="M30" s="25">
        <v>161271397</v>
      </c>
      <c r="N30" s="25">
        <v>42293809</v>
      </c>
      <c r="O30" s="24">
        <v>240617183</v>
      </c>
      <c r="P30" s="24">
        <v>58388508</v>
      </c>
      <c r="Q30" s="25">
        <v>103063162</v>
      </c>
      <c r="R30" s="25">
        <v>83113520</v>
      </c>
      <c r="S30" s="40">
        <v>244565190</v>
      </c>
      <c r="T30" s="24">
        <v>0</v>
      </c>
      <c r="U30" s="25">
        <v>0</v>
      </c>
      <c r="V30" s="25">
        <v>0</v>
      </c>
      <c r="W30" s="40">
        <v>0</v>
      </c>
    </row>
    <row r="31" spans="1:23" ht="13.5">
      <c r="A31" s="13" t="s">
        <v>41</v>
      </c>
      <c r="B31" s="14" t="s">
        <v>72</v>
      </c>
      <c r="C31" s="15" t="s">
        <v>73</v>
      </c>
      <c r="D31" s="24">
        <v>1351408458</v>
      </c>
      <c r="E31" s="25">
        <v>1126448211</v>
      </c>
      <c r="F31" s="25">
        <v>634024717</v>
      </c>
      <c r="G31" s="34">
        <f t="shared" si="1"/>
        <v>0.5628529663491116</v>
      </c>
      <c r="H31" s="24">
        <v>53075889</v>
      </c>
      <c r="I31" s="25">
        <v>65708560</v>
      </c>
      <c r="J31" s="25">
        <v>58485062</v>
      </c>
      <c r="K31" s="24">
        <v>177269511</v>
      </c>
      <c r="L31" s="24">
        <v>60997473</v>
      </c>
      <c r="M31" s="25">
        <v>61957291</v>
      </c>
      <c r="N31" s="25">
        <v>142891288</v>
      </c>
      <c r="O31" s="24">
        <v>265846052</v>
      </c>
      <c r="P31" s="24">
        <v>48158777</v>
      </c>
      <c r="Q31" s="25">
        <v>55954569</v>
      </c>
      <c r="R31" s="25">
        <v>86795808</v>
      </c>
      <c r="S31" s="40">
        <v>190909154</v>
      </c>
      <c r="T31" s="24">
        <v>0</v>
      </c>
      <c r="U31" s="25">
        <v>0</v>
      </c>
      <c r="V31" s="25">
        <v>0</v>
      </c>
      <c r="W31" s="40">
        <v>0</v>
      </c>
    </row>
    <row r="32" spans="1:23" ht="13.5">
      <c r="A32" s="16"/>
      <c r="B32" s="17" t="s">
        <v>74</v>
      </c>
      <c r="C32" s="18"/>
      <c r="D32" s="26">
        <f>SUM(D25:D31)</f>
        <v>3133074802</v>
      </c>
      <c r="E32" s="27">
        <f>SUM(E25:E31)</f>
        <v>2826083910</v>
      </c>
      <c r="F32" s="27">
        <f>SUM(F25:F31)</f>
        <v>1894601435</v>
      </c>
      <c r="G32" s="35">
        <f t="shared" si="1"/>
        <v>0.6703981535353634</v>
      </c>
      <c r="H32" s="26">
        <f aca="true" t="shared" si="4" ref="H32:W32">SUM(H25:H31)</f>
        <v>110449594</v>
      </c>
      <c r="I32" s="27">
        <f t="shared" si="4"/>
        <v>182498029</v>
      </c>
      <c r="J32" s="27">
        <f t="shared" si="4"/>
        <v>173828666</v>
      </c>
      <c r="K32" s="26">
        <f t="shared" si="4"/>
        <v>466776289</v>
      </c>
      <c r="L32" s="26">
        <f t="shared" si="4"/>
        <v>158476042</v>
      </c>
      <c r="M32" s="27">
        <f t="shared" si="4"/>
        <v>303636007</v>
      </c>
      <c r="N32" s="27">
        <f t="shared" si="4"/>
        <v>243937450</v>
      </c>
      <c r="O32" s="26">
        <f t="shared" si="4"/>
        <v>706049499</v>
      </c>
      <c r="P32" s="26">
        <f t="shared" si="4"/>
        <v>161524741</v>
      </c>
      <c r="Q32" s="27">
        <f t="shared" si="4"/>
        <v>218728013</v>
      </c>
      <c r="R32" s="27">
        <f t="shared" si="4"/>
        <v>341522893</v>
      </c>
      <c r="S32" s="41">
        <f t="shared" si="4"/>
        <v>721775647</v>
      </c>
      <c r="T32" s="26">
        <f t="shared" si="4"/>
        <v>0</v>
      </c>
      <c r="U32" s="27">
        <f t="shared" si="4"/>
        <v>0</v>
      </c>
      <c r="V32" s="27">
        <f t="shared" si="4"/>
        <v>0</v>
      </c>
      <c r="W32" s="41">
        <f t="shared" si="4"/>
        <v>0</v>
      </c>
    </row>
    <row r="33" spans="1:23" ht="13.5">
      <c r="A33" s="13" t="s">
        <v>26</v>
      </c>
      <c r="B33" s="14" t="s">
        <v>75</v>
      </c>
      <c r="C33" s="15" t="s">
        <v>76</v>
      </c>
      <c r="D33" s="24">
        <v>283562808</v>
      </c>
      <c r="E33" s="25">
        <v>311749418</v>
      </c>
      <c r="F33" s="25">
        <v>151446349</v>
      </c>
      <c r="G33" s="34">
        <f t="shared" si="1"/>
        <v>0.48579512985650547</v>
      </c>
      <c r="H33" s="24">
        <v>14111463</v>
      </c>
      <c r="I33" s="25">
        <v>5753929</v>
      </c>
      <c r="J33" s="25">
        <v>11872302</v>
      </c>
      <c r="K33" s="24">
        <v>31737694</v>
      </c>
      <c r="L33" s="24">
        <v>18920638</v>
      </c>
      <c r="M33" s="25">
        <v>7421728</v>
      </c>
      <c r="N33" s="25">
        <v>63958214</v>
      </c>
      <c r="O33" s="24">
        <v>90300580</v>
      </c>
      <c r="P33" s="24">
        <v>9031801</v>
      </c>
      <c r="Q33" s="25">
        <v>6766325</v>
      </c>
      <c r="R33" s="25">
        <v>13609949</v>
      </c>
      <c r="S33" s="40">
        <v>29408075</v>
      </c>
      <c r="T33" s="24">
        <v>0</v>
      </c>
      <c r="U33" s="25">
        <v>0</v>
      </c>
      <c r="V33" s="25">
        <v>0</v>
      </c>
      <c r="W33" s="40">
        <v>0</v>
      </c>
    </row>
    <row r="34" spans="1:23" ht="13.5">
      <c r="A34" s="13" t="s">
        <v>26</v>
      </c>
      <c r="B34" s="14" t="s">
        <v>77</v>
      </c>
      <c r="C34" s="15" t="s">
        <v>78</v>
      </c>
      <c r="D34" s="24">
        <v>251593793</v>
      </c>
      <c r="E34" s="25">
        <v>253048685</v>
      </c>
      <c r="F34" s="25">
        <v>146750181</v>
      </c>
      <c r="G34" s="34">
        <f t="shared" si="1"/>
        <v>0.5799286449562068</v>
      </c>
      <c r="H34" s="24">
        <v>13390180</v>
      </c>
      <c r="I34" s="25">
        <v>13626994</v>
      </c>
      <c r="J34" s="25">
        <v>21656933</v>
      </c>
      <c r="K34" s="24">
        <v>48674107</v>
      </c>
      <c r="L34" s="24">
        <v>13570749</v>
      </c>
      <c r="M34" s="25">
        <v>17361020</v>
      </c>
      <c r="N34" s="25">
        <v>26191667</v>
      </c>
      <c r="O34" s="24">
        <v>57123436</v>
      </c>
      <c r="P34" s="24">
        <v>12855641</v>
      </c>
      <c r="Q34" s="25">
        <v>12428664</v>
      </c>
      <c r="R34" s="25">
        <v>15668333</v>
      </c>
      <c r="S34" s="40">
        <v>40952638</v>
      </c>
      <c r="T34" s="24">
        <v>0</v>
      </c>
      <c r="U34" s="25">
        <v>0</v>
      </c>
      <c r="V34" s="25">
        <v>0</v>
      </c>
      <c r="W34" s="40">
        <v>0</v>
      </c>
    </row>
    <row r="35" spans="1:23" ht="13.5">
      <c r="A35" s="13" t="s">
        <v>26</v>
      </c>
      <c r="B35" s="14" t="s">
        <v>79</v>
      </c>
      <c r="C35" s="15" t="s">
        <v>80</v>
      </c>
      <c r="D35" s="24">
        <v>257841639</v>
      </c>
      <c r="E35" s="25">
        <v>257841639</v>
      </c>
      <c r="F35" s="25">
        <v>68278039</v>
      </c>
      <c r="G35" s="34">
        <f t="shared" si="1"/>
        <v>0.26480610061589005</v>
      </c>
      <c r="H35" s="24">
        <v>9785634</v>
      </c>
      <c r="I35" s="25">
        <v>9799274</v>
      </c>
      <c r="J35" s="25">
        <v>529128</v>
      </c>
      <c r="K35" s="24">
        <v>20114036</v>
      </c>
      <c r="L35" s="24">
        <v>10246689</v>
      </c>
      <c r="M35" s="25">
        <v>9856995</v>
      </c>
      <c r="N35" s="25">
        <v>8928138</v>
      </c>
      <c r="O35" s="24">
        <v>29031822</v>
      </c>
      <c r="P35" s="24">
        <v>16789022</v>
      </c>
      <c r="Q35" s="25">
        <v>-2259168</v>
      </c>
      <c r="R35" s="25">
        <v>4602327</v>
      </c>
      <c r="S35" s="40">
        <v>19132181</v>
      </c>
      <c r="T35" s="24">
        <v>0</v>
      </c>
      <c r="U35" s="25">
        <v>0</v>
      </c>
      <c r="V35" s="25">
        <v>0</v>
      </c>
      <c r="W35" s="40">
        <v>0</v>
      </c>
    </row>
    <row r="36" spans="1:23" ht="13.5">
      <c r="A36" s="13" t="s">
        <v>41</v>
      </c>
      <c r="B36" s="14" t="s">
        <v>81</v>
      </c>
      <c r="C36" s="15" t="s">
        <v>82</v>
      </c>
      <c r="D36" s="24">
        <v>608823769</v>
      </c>
      <c r="E36" s="25">
        <v>606877177</v>
      </c>
      <c r="F36" s="25">
        <v>298221169</v>
      </c>
      <c r="G36" s="34">
        <f t="shared" si="1"/>
        <v>0.4914028411386444</v>
      </c>
      <c r="H36" s="24">
        <v>21092833</v>
      </c>
      <c r="I36" s="25">
        <v>35653972</v>
      </c>
      <c r="J36" s="25">
        <v>35653972</v>
      </c>
      <c r="K36" s="24">
        <v>92400777</v>
      </c>
      <c r="L36" s="24">
        <v>26952262</v>
      </c>
      <c r="M36" s="25">
        <v>35653972</v>
      </c>
      <c r="N36" s="25">
        <v>64135525</v>
      </c>
      <c r="O36" s="24">
        <v>126741759</v>
      </c>
      <c r="P36" s="24">
        <v>23450667</v>
      </c>
      <c r="Q36" s="25">
        <v>22484177</v>
      </c>
      <c r="R36" s="25">
        <v>33143789</v>
      </c>
      <c r="S36" s="40">
        <v>79078633</v>
      </c>
      <c r="T36" s="24">
        <v>0</v>
      </c>
      <c r="U36" s="25">
        <v>0</v>
      </c>
      <c r="V36" s="25">
        <v>0</v>
      </c>
      <c r="W36" s="40">
        <v>0</v>
      </c>
    </row>
    <row r="37" spans="1:23" ht="13.5">
      <c r="A37" s="16"/>
      <c r="B37" s="17" t="s">
        <v>83</v>
      </c>
      <c r="C37" s="18"/>
      <c r="D37" s="26">
        <f>SUM(D33:D36)</f>
        <v>1401822009</v>
      </c>
      <c r="E37" s="27">
        <f>SUM(E33:E36)</f>
        <v>1429516919</v>
      </c>
      <c r="F37" s="27">
        <f>SUM(F33:F36)</f>
        <v>664695738</v>
      </c>
      <c r="G37" s="35">
        <f t="shared" si="1"/>
        <v>0.4649792731834047</v>
      </c>
      <c r="H37" s="26">
        <f aca="true" t="shared" si="5" ref="H37:W37">SUM(H33:H36)</f>
        <v>58380110</v>
      </c>
      <c r="I37" s="27">
        <f t="shared" si="5"/>
        <v>64834169</v>
      </c>
      <c r="J37" s="27">
        <f t="shared" si="5"/>
        <v>69712335</v>
      </c>
      <c r="K37" s="26">
        <f t="shared" si="5"/>
        <v>192926614</v>
      </c>
      <c r="L37" s="26">
        <f t="shared" si="5"/>
        <v>69690338</v>
      </c>
      <c r="M37" s="27">
        <f t="shared" si="5"/>
        <v>70293715</v>
      </c>
      <c r="N37" s="27">
        <f t="shared" si="5"/>
        <v>163213544</v>
      </c>
      <c r="O37" s="26">
        <f t="shared" si="5"/>
        <v>303197597</v>
      </c>
      <c r="P37" s="26">
        <f t="shared" si="5"/>
        <v>62127131</v>
      </c>
      <c r="Q37" s="27">
        <f t="shared" si="5"/>
        <v>39419998</v>
      </c>
      <c r="R37" s="27">
        <f t="shared" si="5"/>
        <v>67024398</v>
      </c>
      <c r="S37" s="41">
        <f t="shared" si="5"/>
        <v>168571527</v>
      </c>
      <c r="T37" s="26">
        <f t="shared" si="5"/>
        <v>0</v>
      </c>
      <c r="U37" s="27">
        <f t="shared" si="5"/>
        <v>0</v>
      </c>
      <c r="V37" s="27">
        <f t="shared" si="5"/>
        <v>0</v>
      </c>
      <c r="W37" s="41">
        <f t="shared" si="5"/>
        <v>0</v>
      </c>
    </row>
    <row r="38" spans="1:23" ht="13.5">
      <c r="A38" s="13" t="s">
        <v>26</v>
      </c>
      <c r="B38" s="14" t="s">
        <v>84</v>
      </c>
      <c r="C38" s="15" t="s">
        <v>85</v>
      </c>
      <c r="D38" s="24">
        <v>307920384</v>
      </c>
      <c r="E38" s="25">
        <v>338346276</v>
      </c>
      <c r="F38" s="25">
        <v>168696749</v>
      </c>
      <c r="G38" s="34">
        <f t="shared" si="1"/>
        <v>0.49859200755618777</v>
      </c>
      <c r="H38" s="24">
        <v>4601065</v>
      </c>
      <c r="I38" s="25">
        <v>31166618</v>
      </c>
      <c r="J38" s="25">
        <v>20879076</v>
      </c>
      <c r="K38" s="24">
        <v>56646759</v>
      </c>
      <c r="L38" s="24">
        <v>7964400</v>
      </c>
      <c r="M38" s="25">
        <v>29347961</v>
      </c>
      <c r="N38" s="25">
        <v>19674539</v>
      </c>
      <c r="O38" s="24">
        <v>56986900</v>
      </c>
      <c r="P38" s="24">
        <v>15459896</v>
      </c>
      <c r="Q38" s="25">
        <v>18474629</v>
      </c>
      <c r="R38" s="25">
        <v>21128565</v>
      </c>
      <c r="S38" s="40">
        <v>55063090</v>
      </c>
      <c r="T38" s="24">
        <v>0</v>
      </c>
      <c r="U38" s="25">
        <v>0</v>
      </c>
      <c r="V38" s="25">
        <v>0</v>
      </c>
      <c r="W38" s="40">
        <v>0</v>
      </c>
    </row>
    <row r="39" spans="1:23" ht="13.5">
      <c r="A39" s="13" t="s">
        <v>26</v>
      </c>
      <c r="B39" s="14" t="s">
        <v>86</v>
      </c>
      <c r="C39" s="15" t="s">
        <v>87</v>
      </c>
      <c r="D39" s="24">
        <v>223778063</v>
      </c>
      <c r="E39" s="25">
        <v>230239062</v>
      </c>
      <c r="F39" s="25">
        <v>72165671</v>
      </c>
      <c r="G39" s="34">
        <f t="shared" si="1"/>
        <v>0.3134379994998416</v>
      </c>
      <c r="H39" s="24">
        <v>14175999</v>
      </c>
      <c r="I39" s="25">
        <v>7686733</v>
      </c>
      <c r="J39" s="25">
        <v>4520702</v>
      </c>
      <c r="K39" s="24">
        <v>26383434</v>
      </c>
      <c r="L39" s="24">
        <v>3718789</v>
      </c>
      <c r="M39" s="25">
        <v>0</v>
      </c>
      <c r="N39" s="25">
        <v>7039365</v>
      </c>
      <c r="O39" s="24">
        <v>10758154</v>
      </c>
      <c r="P39" s="24">
        <v>10401159</v>
      </c>
      <c r="Q39" s="25">
        <v>10648752</v>
      </c>
      <c r="R39" s="25">
        <v>13974172</v>
      </c>
      <c r="S39" s="40">
        <v>35024083</v>
      </c>
      <c r="T39" s="24">
        <v>0</v>
      </c>
      <c r="U39" s="25">
        <v>0</v>
      </c>
      <c r="V39" s="25">
        <v>0</v>
      </c>
      <c r="W39" s="40">
        <v>0</v>
      </c>
    </row>
    <row r="40" spans="1:23" ht="13.5">
      <c r="A40" s="13" t="s">
        <v>26</v>
      </c>
      <c r="B40" s="14" t="s">
        <v>88</v>
      </c>
      <c r="C40" s="15" t="s">
        <v>89</v>
      </c>
      <c r="D40" s="24">
        <v>372027021</v>
      </c>
      <c r="E40" s="25">
        <v>380865594</v>
      </c>
      <c r="F40" s="25">
        <v>195858446</v>
      </c>
      <c r="G40" s="34">
        <f t="shared" si="1"/>
        <v>0.5142455739911229</v>
      </c>
      <c r="H40" s="24">
        <v>18850026</v>
      </c>
      <c r="I40" s="25">
        <v>24385532</v>
      </c>
      <c r="J40" s="25">
        <v>21107379</v>
      </c>
      <c r="K40" s="24">
        <v>64342937</v>
      </c>
      <c r="L40" s="24">
        <v>29018934</v>
      </c>
      <c r="M40" s="25">
        <v>21590674</v>
      </c>
      <c r="N40" s="25">
        <v>21494088</v>
      </c>
      <c r="O40" s="24">
        <v>72103696</v>
      </c>
      <c r="P40" s="24">
        <v>17293472</v>
      </c>
      <c r="Q40" s="25">
        <v>20880486</v>
      </c>
      <c r="R40" s="25">
        <v>21237855</v>
      </c>
      <c r="S40" s="40">
        <v>59411813</v>
      </c>
      <c r="T40" s="24">
        <v>0</v>
      </c>
      <c r="U40" s="25">
        <v>0</v>
      </c>
      <c r="V40" s="25">
        <v>0</v>
      </c>
      <c r="W40" s="40">
        <v>0</v>
      </c>
    </row>
    <row r="41" spans="1:23" ht="13.5">
      <c r="A41" s="13" t="s">
        <v>26</v>
      </c>
      <c r="B41" s="14" t="s">
        <v>90</v>
      </c>
      <c r="C41" s="15" t="s">
        <v>91</v>
      </c>
      <c r="D41" s="24">
        <v>341393708</v>
      </c>
      <c r="E41" s="25">
        <v>314185318</v>
      </c>
      <c r="F41" s="25">
        <v>132507549</v>
      </c>
      <c r="G41" s="34">
        <f t="shared" si="1"/>
        <v>0.4217496534959027</v>
      </c>
      <c r="H41" s="24">
        <v>13285627</v>
      </c>
      <c r="I41" s="25">
        <v>16098019</v>
      </c>
      <c r="J41" s="25">
        <v>9052994</v>
      </c>
      <c r="K41" s="24">
        <v>38436640</v>
      </c>
      <c r="L41" s="24">
        <v>21987000</v>
      </c>
      <c r="M41" s="25">
        <v>14893660</v>
      </c>
      <c r="N41" s="25">
        <v>15916968</v>
      </c>
      <c r="O41" s="24">
        <v>52797628</v>
      </c>
      <c r="P41" s="24">
        <v>13765203</v>
      </c>
      <c r="Q41" s="25">
        <v>12453533</v>
      </c>
      <c r="R41" s="25">
        <v>15054545</v>
      </c>
      <c r="S41" s="40">
        <v>41273281</v>
      </c>
      <c r="T41" s="24">
        <v>0</v>
      </c>
      <c r="U41" s="25">
        <v>0</v>
      </c>
      <c r="V41" s="25">
        <v>0</v>
      </c>
      <c r="W41" s="40">
        <v>0</v>
      </c>
    </row>
    <row r="42" spans="1:23" ht="13.5">
      <c r="A42" s="13" t="s">
        <v>26</v>
      </c>
      <c r="B42" s="14" t="s">
        <v>92</v>
      </c>
      <c r="C42" s="15" t="s">
        <v>93</v>
      </c>
      <c r="D42" s="24">
        <v>1271220959</v>
      </c>
      <c r="E42" s="25">
        <v>1290499389</v>
      </c>
      <c r="F42" s="25">
        <v>918898072</v>
      </c>
      <c r="G42" s="34">
        <f t="shared" si="1"/>
        <v>0.7120484363127428</v>
      </c>
      <c r="H42" s="24">
        <v>110664119</v>
      </c>
      <c r="I42" s="25">
        <v>108759592</v>
      </c>
      <c r="J42" s="25">
        <v>83093889</v>
      </c>
      <c r="K42" s="24">
        <v>302517600</v>
      </c>
      <c r="L42" s="24">
        <v>95691725</v>
      </c>
      <c r="M42" s="25">
        <v>62958866</v>
      </c>
      <c r="N42" s="25">
        <v>158230093</v>
      </c>
      <c r="O42" s="24">
        <v>316880684</v>
      </c>
      <c r="P42" s="24">
        <v>94474253</v>
      </c>
      <c r="Q42" s="25">
        <v>93902535</v>
      </c>
      <c r="R42" s="25">
        <v>111123000</v>
      </c>
      <c r="S42" s="40">
        <v>299499788</v>
      </c>
      <c r="T42" s="24">
        <v>0</v>
      </c>
      <c r="U42" s="25">
        <v>0</v>
      </c>
      <c r="V42" s="25">
        <v>0</v>
      </c>
      <c r="W42" s="40">
        <v>0</v>
      </c>
    </row>
    <row r="43" spans="1:23" ht="13.5">
      <c r="A43" s="13" t="s">
        <v>41</v>
      </c>
      <c r="B43" s="14" t="s">
        <v>94</v>
      </c>
      <c r="C43" s="15" t="s">
        <v>95</v>
      </c>
      <c r="D43" s="24">
        <v>1433243728</v>
      </c>
      <c r="E43" s="25">
        <v>1649686422</v>
      </c>
      <c r="F43" s="25">
        <v>745027731</v>
      </c>
      <c r="G43" s="34">
        <f t="shared" si="1"/>
        <v>0.45161778691053567</v>
      </c>
      <c r="H43" s="24">
        <v>75973240</v>
      </c>
      <c r="I43" s="25">
        <v>81619747</v>
      </c>
      <c r="J43" s="25">
        <v>101393304</v>
      </c>
      <c r="K43" s="24">
        <v>258986291</v>
      </c>
      <c r="L43" s="24">
        <v>106177644</v>
      </c>
      <c r="M43" s="25">
        <v>98479567</v>
      </c>
      <c r="N43" s="25">
        <v>115315908</v>
      </c>
      <c r="O43" s="24">
        <v>319973119</v>
      </c>
      <c r="P43" s="24">
        <v>75974398</v>
      </c>
      <c r="Q43" s="25">
        <v>90093923</v>
      </c>
      <c r="R43" s="25">
        <v>0</v>
      </c>
      <c r="S43" s="40">
        <v>166068321</v>
      </c>
      <c r="T43" s="24">
        <v>0</v>
      </c>
      <c r="U43" s="25">
        <v>0</v>
      </c>
      <c r="V43" s="25">
        <v>0</v>
      </c>
      <c r="W43" s="40">
        <v>0</v>
      </c>
    </row>
    <row r="44" spans="1:23" ht="13.5">
      <c r="A44" s="16"/>
      <c r="B44" s="17" t="s">
        <v>96</v>
      </c>
      <c r="C44" s="18"/>
      <c r="D44" s="26">
        <f>SUM(D38:D43)</f>
        <v>3949583863</v>
      </c>
      <c r="E44" s="27">
        <f>SUM(E38:E43)</f>
        <v>4203822061</v>
      </c>
      <c r="F44" s="27">
        <f>SUM(F38:F43)</f>
        <v>2233154218</v>
      </c>
      <c r="G44" s="35">
        <f t="shared" si="1"/>
        <v>0.5312199673524669</v>
      </c>
      <c r="H44" s="26">
        <f aca="true" t="shared" si="6" ref="H44:W44">SUM(H38:H43)</f>
        <v>237550076</v>
      </c>
      <c r="I44" s="27">
        <f t="shared" si="6"/>
        <v>269716241</v>
      </c>
      <c r="J44" s="27">
        <f t="shared" si="6"/>
        <v>240047344</v>
      </c>
      <c r="K44" s="26">
        <f t="shared" si="6"/>
        <v>747313661</v>
      </c>
      <c r="L44" s="26">
        <f t="shared" si="6"/>
        <v>264558492</v>
      </c>
      <c r="M44" s="27">
        <f t="shared" si="6"/>
        <v>227270728</v>
      </c>
      <c r="N44" s="27">
        <f t="shared" si="6"/>
        <v>337670961</v>
      </c>
      <c r="O44" s="26">
        <f t="shared" si="6"/>
        <v>829500181</v>
      </c>
      <c r="P44" s="26">
        <f t="shared" si="6"/>
        <v>227368381</v>
      </c>
      <c r="Q44" s="27">
        <f t="shared" si="6"/>
        <v>246453858</v>
      </c>
      <c r="R44" s="27">
        <f t="shared" si="6"/>
        <v>182518137</v>
      </c>
      <c r="S44" s="41">
        <f t="shared" si="6"/>
        <v>656340376</v>
      </c>
      <c r="T44" s="26">
        <f t="shared" si="6"/>
        <v>0</v>
      </c>
      <c r="U44" s="27">
        <f t="shared" si="6"/>
        <v>0</v>
      </c>
      <c r="V44" s="27">
        <f t="shared" si="6"/>
        <v>0</v>
      </c>
      <c r="W44" s="41">
        <f t="shared" si="6"/>
        <v>0</v>
      </c>
    </row>
    <row r="45" spans="1:23" ht="13.5">
      <c r="A45" s="13" t="s">
        <v>26</v>
      </c>
      <c r="B45" s="14" t="s">
        <v>97</v>
      </c>
      <c r="C45" s="15" t="s">
        <v>98</v>
      </c>
      <c r="D45" s="24">
        <v>388292128</v>
      </c>
      <c r="E45" s="25">
        <v>389065128</v>
      </c>
      <c r="F45" s="25">
        <v>212712209</v>
      </c>
      <c r="G45" s="34">
        <f t="shared" si="1"/>
        <v>0.5467264827702574</v>
      </c>
      <c r="H45" s="24">
        <v>6935597</v>
      </c>
      <c r="I45" s="25">
        <v>10989161</v>
      </c>
      <c r="J45" s="25">
        <v>14943405</v>
      </c>
      <c r="K45" s="24">
        <v>32868163</v>
      </c>
      <c r="L45" s="24">
        <v>60154856</v>
      </c>
      <c r="M45" s="25">
        <v>33095102</v>
      </c>
      <c r="N45" s="25">
        <v>10658703</v>
      </c>
      <c r="O45" s="24">
        <v>103908661</v>
      </c>
      <c r="P45" s="24">
        <v>20061832</v>
      </c>
      <c r="Q45" s="25">
        <v>25172696</v>
      </c>
      <c r="R45" s="25">
        <v>30700857</v>
      </c>
      <c r="S45" s="40">
        <v>75935385</v>
      </c>
      <c r="T45" s="24">
        <v>0</v>
      </c>
      <c r="U45" s="25">
        <v>0</v>
      </c>
      <c r="V45" s="25">
        <v>0</v>
      </c>
      <c r="W45" s="40">
        <v>0</v>
      </c>
    </row>
    <row r="46" spans="1:23" ht="13.5">
      <c r="A46" s="13" t="s">
        <v>26</v>
      </c>
      <c r="B46" s="14" t="s">
        <v>99</v>
      </c>
      <c r="C46" s="15" t="s">
        <v>100</v>
      </c>
      <c r="D46" s="24">
        <v>332967899</v>
      </c>
      <c r="E46" s="25">
        <v>331953958</v>
      </c>
      <c r="F46" s="25">
        <v>194774081</v>
      </c>
      <c r="G46" s="34">
        <f t="shared" si="1"/>
        <v>0.5867502896290214</v>
      </c>
      <c r="H46" s="24">
        <v>3127649</v>
      </c>
      <c r="I46" s="25">
        <v>19620279</v>
      </c>
      <c r="J46" s="25">
        <v>18888581</v>
      </c>
      <c r="K46" s="24">
        <v>41636509</v>
      </c>
      <c r="L46" s="24">
        <v>16964784</v>
      </c>
      <c r="M46" s="25">
        <v>18564942</v>
      </c>
      <c r="N46" s="25">
        <v>20402450</v>
      </c>
      <c r="O46" s="24">
        <v>55932176</v>
      </c>
      <c r="P46" s="24">
        <v>14450780</v>
      </c>
      <c r="Q46" s="25">
        <v>13635790</v>
      </c>
      <c r="R46" s="25">
        <v>69118826</v>
      </c>
      <c r="S46" s="40">
        <v>97205396</v>
      </c>
      <c r="T46" s="24">
        <v>0</v>
      </c>
      <c r="U46" s="25">
        <v>0</v>
      </c>
      <c r="V46" s="25">
        <v>0</v>
      </c>
      <c r="W46" s="40">
        <v>0</v>
      </c>
    </row>
    <row r="47" spans="1:23" ht="13.5">
      <c r="A47" s="13" t="s">
        <v>26</v>
      </c>
      <c r="B47" s="14" t="s">
        <v>101</v>
      </c>
      <c r="C47" s="15" t="s">
        <v>102</v>
      </c>
      <c r="D47" s="24">
        <v>435560646</v>
      </c>
      <c r="E47" s="25">
        <v>473389946</v>
      </c>
      <c r="F47" s="25">
        <v>303659064</v>
      </c>
      <c r="G47" s="34">
        <f t="shared" si="1"/>
        <v>0.6414565128934953</v>
      </c>
      <c r="H47" s="24">
        <v>8604536</v>
      </c>
      <c r="I47" s="25">
        <v>9036028</v>
      </c>
      <c r="J47" s="25">
        <v>33720654</v>
      </c>
      <c r="K47" s="24">
        <v>51361218</v>
      </c>
      <c r="L47" s="24">
        <v>53814750</v>
      </c>
      <c r="M47" s="25">
        <v>25990703</v>
      </c>
      <c r="N47" s="25">
        <v>28795589</v>
      </c>
      <c r="O47" s="24">
        <v>108601042</v>
      </c>
      <c r="P47" s="24">
        <v>92358075</v>
      </c>
      <c r="Q47" s="25">
        <v>21906585</v>
      </c>
      <c r="R47" s="25">
        <v>29432144</v>
      </c>
      <c r="S47" s="40">
        <v>143696804</v>
      </c>
      <c r="T47" s="24">
        <v>0</v>
      </c>
      <c r="U47" s="25">
        <v>0</v>
      </c>
      <c r="V47" s="25">
        <v>0</v>
      </c>
      <c r="W47" s="40">
        <v>0</v>
      </c>
    </row>
    <row r="48" spans="1:23" ht="13.5">
      <c r="A48" s="13" t="s">
        <v>26</v>
      </c>
      <c r="B48" s="14" t="s">
        <v>103</v>
      </c>
      <c r="C48" s="15" t="s">
        <v>104</v>
      </c>
      <c r="D48" s="24">
        <v>196137503</v>
      </c>
      <c r="E48" s="25">
        <v>188294518</v>
      </c>
      <c r="F48" s="25">
        <v>78552260</v>
      </c>
      <c r="G48" s="34">
        <f t="shared" si="1"/>
        <v>0.4171776259572252</v>
      </c>
      <c r="H48" s="24">
        <v>6964149</v>
      </c>
      <c r="I48" s="25">
        <v>8169257</v>
      </c>
      <c r="J48" s="25">
        <v>9997588</v>
      </c>
      <c r="K48" s="24">
        <v>25130994</v>
      </c>
      <c r="L48" s="24">
        <v>12023249</v>
      </c>
      <c r="M48" s="25">
        <v>11914187</v>
      </c>
      <c r="N48" s="25">
        <v>6334247</v>
      </c>
      <c r="O48" s="24">
        <v>30271683</v>
      </c>
      <c r="P48" s="24">
        <v>2384764</v>
      </c>
      <c r="Q48" s="25">
        <v>8848517</v>
      </c>
      <c r="R48" s="25">
        <v>11916302</v>
      </c>
      <c r="S48" s="40">
        <v>23149583</v>
      </c>
      <c r="T48" s="24">
        <v>0</v>
      </c>
      <c r="U48" s="25">
        <v>0</v>
      </c>
      <c r="V48" s="25">
        <v>0</v>
      </c>
      <c r="W48" s="40">
        <v>0</v>
      </c>
    </row>
    <row r="49" spans="1:23" ht="13.5">
      <c r="A49" s="13" t="s">
        <v>41</v>
      </c>
      <c r="B49" s="14" t="s">
        <v>105</v>
      </c>
      <c r="C49" s="15" t="s">
        <v>106</v>
      </c>
      <c r="D49" s="24">
        <v>731419973</v>
      </c>
      <c r="E49" s="25">
        <v>723965826</v>
      </c>
      <c r="F49" s="25">
        <v>368447277</v>
      </c>
      <c r="G49" s="34">
        <f t="shared" si="1"/>
        <v>0.5089291010263791</v>
      </c>
      <c r="H49" s="24">
        <v>12552782</v>
      </c>
      <c r="I49" s="25">
        <v>18639280</v>
      </c>
      <c r="J49" s="25">
        <v>39646075</v>
      </c>
      <c r="K49" s="24">
        <v>70838137</v>
      </c>
      <c r="L49" s="24">
        <v>91888741</v>
      </c>
      <c r="M49" s="25">
        <v>47882525</v>
      </c>
      <c r="N49" s="25">
        <v>23083448</v>
      </c>
      <c r="O49" s="24">
        <v>162854714</v>
      </c>
      <c r="P49" s="24">
        <v>70031856</v>
      </c>
      <c r="Q49" s="25">
        <v>37696881</v>
      </c>
      <c r="R49" s="25">
        <v>27025689</v>
      </c>
      <c r="S49" s="40">
        <v>134754426</v>
      </c>
      <c r="T49" s="24">
        <v>0</v>
      </c>
      <c r="U49" s="25">
        <v>0</v>
      </c>
      <c r="V49" s="25">
        <v>0</v>
      </c>
      <c r="W49" s="40">
        <v>0</v>
      </c>
    </row>
    <row r="50" spans="1:23" ht="13.5">
      <c r="A50" s="16"/>
      <c r="B50" s="17" t="s">
        <v>107</v>
      </c>
      <c r="C50" s="18"/>
      <c r="D50" s="26">
        <f>SUM(D45:D49)</f>
        <v>2084378149</v>
      </c>
      <c r="E50" s="27">
        <f>SUM(E45:E49)</f>
        <v>2106669376</v>
      </c>
      <c r="F50" s="27">
        <f>SUM(F45:F49)</f>
        <v>1158144891</v>
      </c>
      <c r="G50" s="35">
        <f t="shared" si="1"/>
        <v>0.5497516146548854</v>
      </c>
      <c r="H50" s="26">
        <f aca="true" t="shared" si="7" ref="H50:W50">SUM(H45:H49)</f>
        <v>38184713</v>
      </c>
      <c r="I50" s="27">
        <f t="shared" si="7"/>
        <v>66454005</v>
      </c>
      <c r="J50" s="27">
        <f t="shared" si="7"/>
        <v>117196303</v>
      </c>
      <c r="K50" s="26">
        <f t="shared" si="7"/>
        <v>221835021</v>
      </c>
      <c r="L50" s="26">
        <f t="shared" si="7"/>
        <v>234846380</v>
      </c>
      <c r="M50" s="27">
        <f t="shared" si="7"/>
        <v>137447459</v>
      </c>
      <c r="N50" s="27">
        <f t="shared" si="7"/>
        <v>89274437</v>
      </c>
      <c r="O50" s="26">
        <f t="shared" si="7"/>
        <v>461568276</v>
      </c>
      <c r="P50" s="26">
        <f t="shared" si="7"/>
        <v>199287307</v>
      </c>
      <c r="Q50" s="27">
        <f t="shared" si="7"/>
        <v>107260469</v>
      </c>
      <c r="R50" s="27">
        <f t="shared" si="7"/>
        <v>168193818</v>
      </c>
      <c r="S50" s="41">
        <f t="shared" si="7"/>
        <v>474741594</v>
      </c>
      <c r="T50" s="26">
        <f t="shared" si="7"/>
        <v>0</v>
      </c>
      <c r="U50" s="27">
        <f t="shared" si="7"/>
        <v>0</v>
      </c>
      <c r="V50" s="27">
        <f t="shared" si="7"/>
        <v>0</v>
      </c>
      <c r="W50" s="41">
        <f t="shared" si="7"/>
        <v>0</v>
      </c>
    </row>
    <row r="51" spans="1:23" ht="13.5">
      <c r="A51" s="19"/>
      <c r="B51" s="20" t="s">
        <v>108</v>
      </c>
      <c r="C51" s="21"/>
      <c r="D51" s="30">
        <f>SUM(D5:D6,D8:D15,D17:D23,D25:D31,D33:D36,D38:D43,D45:D49)</f>
        <v>35468396140</v>
      </c>
      <c r="E51" s="31">
        <f>SUM(E5:E6,E8:E15,E17:E23,E25:E31,E33:E36,E38:E43,E45:E49)</f>
        <v>35702985632</v>
      </c>
      <c r="F51" s="31">
        <f>SUM(F5:F6,F8:F15,F17:F23,F25:F31,F33:F36,F38:F43,F45:F49)</f>
        <v>15434924244</v>
      </c>
      <c r="G51" s="37">
        <f t="shared" si="1"/>
        <v>0.432314664187802</v>
      </c>
      <c r="H51" s="30">
        <f aca="true" t="shared" si="8" ref="H51:W51">SUM(H5:H6,H8:H15,H17:H23,H25:H31,H33:H36,H38:H43,H45:H49)</f>
        <v>1196233858</v>
      </c>
      <c r="I51" s="31">
        <f t="shared" si="8"/>
        <v>1472091155</v>
      </c>
      <c r="J51" s="31">
        <f t="shared" si="8"/>
        <v>1888505055</v>
      </c>
      <c r="K51" s="30">
        <f t="shared" si="8"/>
        <v>4556830068</v>
      </c>
      <c r="L51" s="30">
        <f t="shared" si="8"/>
        <v>1686760924</v>
      </c>
      <c r="M51" s="31">
        <f t="shared" si="8"/>
        <v>1696780486</v>
      </c>
      <c r="N51" s="31">
        <f t="shared" si="8"/>
        <v>1742033700</v>
      </c>
      <c r="O51" s="30">
        <f t="shared" si="8"/>
        <v>5125575110</v>
      </c>
      <c r="P51" s="30">
        <f t="shared" si="8"/>
        <v>2431769969</v>
      </c>
      <c r="Q51" s="31">
        <f t="shared" si="8"/>
        <v>1500353556</v>
      </c>
      <c r="R51" s="31">
        <f t="shared" si="8"/>
        <v>1820395541</v>
      </c>
      <c r="S51" s="43">
        <f t="shared" si="8"/>
        <v>5752519066</v>
      </c>
      <c r="T51" s="26">
        <f t="shared" si="8"/>
        <v>0</v>
      </c>
      <c r="U51" s="27">
        <f t="shared" si="8"/>
        <v>0</v>
      </c>
      <c r="V51" s="27">
        <f t="shared" si="8"/>
        <v>0</v>
      </c>
      <c r="W51" s="41">
        <f t="shared" si="8"/>
        <v>0</v>
      </c>
    </row>
    <row r="52" spans="1:23" ht="13.5">
      <c r="A52" s="8"/>
      <c r="B52" s="9" t="s">
        <v>603</v>
      </c>
      <c r="C52" s="10"/>
      <c r="D52" s="28"/>
      <c r="E52" s="29"/>
      <c r="F52" s="29"/>
      <c r="G52" s="36"/>
      <c r="H52" s="28"/>
      <c r="I52" s="29"/>
      <c r="J52" s="29"/>
      <c r="K52" s="28"/>
      <c r="L52" s="28"/>
      <c r="M52" s="29"/>
      <c r="N52" s="29"/>
      <c r="O52" s="28"/>
      <c r="P52" s="28"/>
      <c r="Q52" s="29"/>
      <c r="R52" s="29"/>
      <c r="S52" s="42"/>
      <c r="T52" s="28"/>
      <c r="U52" s="29"/>
      <c r="V52" s="29"/>
      <c r="W52" s="42"/>
    </row>
    <row r="53" spans="1:23" ht="13.5">
      <c r="A53" s="12"/>
      <c r="B53" s="9" t="s">
        <v>109</v>
      </c>
      <c r="C53" s="10"/>
      <c r="D53" s="28"/>
      <c r="E53" s="29"/>
      <c r="F53" s="29"/>
      <c r="G53" s="36"/>
      <c r="H53" s="28"/>
      <c r="I53" s="29"/>
      <c r="J53" s="29"/>
      <c r="K53" s="28"/>
      <c r="L53" s="28"/>
      <c r="M53" s="29"/>
      <c r="N53" s="29"/>
      <c r="O53" s="28"/>
      <c r="P53" s="28"/>
      <c r="Q53" s="29"/>
      <c r="R53" s="29"/>
      <c r="S53" s="42"/>
      <c r="T53" s="28"/>
      <c r="U53" s="29"/>
      <c r="V53" s="29"/>
      <c r="W53" s="42"/>
    </row>
    <row r="54" spans="1:23" ht="13.5">
      <c r="A54" s="13" t="s">
        <v>20</v>
      </c>
      <c r="B54" s="14" t="s">
        <v>110</v>
      </c>
      <c r="C54" s="15" t="s">
        <v>111</v>
      </c>
      <c r="D54" s="24">
        <v>6819794764</v>
      </c>
      <c r="E54" s="25">
        <v>6457213387</v>
      </c>
      <c r="F54" s="25">
        <v>5375192902</v>
      </c>
      <c r="G54" s="34">
        <f aca="true" t="shared" si="9" ref="G54:G82">IF($E54=0,0,$F54/$E54)</f>
        <v>0.8324322861656732</v>
      </c>
      <c r="H54" s="24">
        <v>824522168</v>
      </c>
      <c r="I54" s="25">
        <v>610421378</v>
      </c>
      <c r="J54" s="25">
        <v>952438649</v>
      </c>
      <c r="K54" s="24">
        <v>2387382195</v>
      </c>
      <c r="L54" s="24">
        <v>219282741</v>
      </c>
      <c r="M54" s="25">
        <v>778368377</v>
      </c>
      <c r="N54" s="25">
        <v>459703193</v>
      </c>
      <c r="O54" s="24">
        <v>1457354311</v>
      </c>
      <c r="P54" s="24">
        <v>626391761</v>
      </c>
      <c r="Q54" s="25">
        <v>558036924</v>
      </c>
      <c r="R54" s="25">
        <v>346027711</v>
      </c>
      <c r="S54" s="40">
        <v>1530456396</v>
      </c>
      <c r="T54" s="24">
        <v>0</v>
      </c>
      <c r="U54" s="25">
        <v>0</v>
      </c>
      <c r="V54" s="25">
        <v>0</v>
      </c>
      <c r="W54" s="40">
        <v>0</v>
      </c>
    </row>
    <row r="55" spans="1:23" ht="13.5">
      <c r="A55" s="16"/>
      <c r="B55" s="17" t="s">
        <v>25</v>
      </c>
      <c r="C55" s="18"/>
      <c r="D55" s="26">
        <f>D54</f>
        <v>6819794764</v>
      </c>
      <c r="E55" s="27">
        <f>E54</f>
        <v>6457213387</v>
      </c>
      <c r="F55" s="27">
        <f>F54</f>
        <v>5375192902</v>
      </c>
      <c r="G55" s="35">
        <f t="shared" si="9"/>
        <v>0.8324322861656732</v>
      </c>
      <c r="H55" s="26">
        <f aca="true" t="shared" si="10" ref="H55:W55">H54</f>
        <v>824522168</v>
      </c>
      <c r="I55" s="27">
        <f t="shared" si="10"/>
        <v>610421378</v>
      </c>
      <c r="J55" s="27">
        <f t="shared" si="10"/>
        <v>952438649</v>
      </c>
      <c r="K55" s="26">
        <f t="shared" si="10"/>
        <v>2387382195</v>
      </c>
      <c r="L55" s="26">
        <f t="shared" si="10"/>
        <v>219282741</v>
      </c>
      <c r="M55" s="27">
        <f t="shared" si="10"/>
        <v>778368377</v>
      </c>
      <c r="N55" s="27">
        <f t="shared" si="10"/>
        <v>459703193</v>
      </c>
      <c r="O55" s="26">
        <f t="shared" si="10"/>
        <v>1457354311</v>
      </c>
      <c r="P55" s="26">
        <f t="shared" si="10"/>
        <v>626391761</v>
      </c>
      <c r="Q55" s="27">
        <f t="shared" si="10"/>
        <v>558036924</v>
      </c>
      <c r="R55" s="27">
        <f t="shared" si="10"/>
        <v>346027711</v>
      </c>
      <c r="S55" s="41">
        <f t="shared" si="10"/>
        <v>1530456396</v>
      </c>
      <c r="T55" s="26">
        <f t="shared" si="10"/>
        <v>0</v>
      </c>
      <c r="U55" s="27">
        <f t="shared" si="10"/>
        <v>0</v>
      </c>
      <c r="V55" s="27">
        <f t="shared" si="10"/>
        <v>0</v>
      </c>
      <c r="W55" s="41">
        <f t="shared" si="10"/>
        <v>0</v>
      </c>
    </row>
    <row r="56" spans="1:23" ht="13.5">
      <c r="A56" s="13" t="s">
        <v>26</v>
      </c>
      <c r="B56" s="14" t="s">
        <v>112</v>
      </c>
      <c r="C56" s="15" t="s">
        <v>113</v>
      </c>
      <c r="D56" s="24">
        <v>182317722</v>
      </c>
      <c r="E56" s="25">
        <v>184380145</v>
      </c>
      <c r="F56" s="25">
        <v>38248580</v>
      </c>
      <c r="G56" s="34">
        <f t="shared" si="9"/>
        <v>0.20744413667751482</v>
      </c>
      <c r="H56" s="24">
        <v>-1113956</v>
      </c>
      <c r="I56" s="25">
        <v>6791928</v>
      </c>
      <c r="J56" s="25">
        <v>5889751</v>
      </c>
      <c r="K56" s="24">
        <v>11567723</v>
      </c>
      <c r="L56" s="24">
        <v>4991119</v>
      </c>
      <c r="M56" s="25">
        <v>5173969</v>
      </c>
      <c r="N56" s="25">
        <v>4979065</v>
      </c>
      <c r="O56" s="24">
        <v>15144153</v>
      </c>
      <c r="P56" s="24">
        <v>6280406</v>
      </c>
      <c r="Q56" s="25">
        <v>5240696</v>
      </c>
      <c r="R56" s="25">
        <v>15602</v>
      </c>
      <c r="S56" s="40">
        <v>11536704</v>
      </c>
      <c r="T56" s="24">
        <v>0</v>
      </c>
      <c r="U56" s="25">
        <v>0</v>
      </c>
      <c r="V56" s="25">
        <v>0</v>
      </c>
      <c r="W56" s="40">
        <v>0</v>
      </c>
    </row>
    <row r="57" spans="1:23" ht="13.5">
      <c r="A57" s="13" t="s">
        <v>26</v>
      </c>
      <c r="B57" s="14" t="s">
        <v>114</v>
      </c>
      <c r="C57" s="15" t="s">
        <v>115</v>
      </c>
      <c r="D57" s="24">
        <v>1193877420</v>
      </c>
      <c r="E57" s="25">
        <v>310154181</v>
      </c>
      <c r="F57" s="25">
        <v>0</v>
      </c>
      <c r="G57" s="34">
        <f t="shared" si="9"/>
        <v>0</v>
      </c>
      <c r="H57" s="24">
        <v>0</v>
      </c>
      <c r="I57" s="25">
        <v>0</v>
      </c>
      <c r="J57" s="25">
        <v>0</v>
      </c>
      <c r="K57" s="24">
        <v>0</v>
      </c>
      <c r="L57" s="24">
        <v>0</v>
      </c>
      <c r="M57" s="25">
        <v>0</v>
      </c>
      <c r="N57" s="25">
        <v>0</v>
      </c>
      <c r="O57" s="24">
        <v>0</v>
      </c>
      <c r="P57" s="24">
        <v>0</v>
      </c>
      <c r="Q57" s="25">
        <v>0</v>
      </c>
      <c r="R57" s="25">
        <v>0</v>
      </c>
      <c r="S57" s="40">
        <v>0</v>
      </c>
      <c r="T57" s="24">
        <v>0</v>
      </c>
      <c r="U57" s="25">
        <v>0</v>
      </c>
      <c r="V57" s="25">
        <v>0</v>
      </c>
      <c r="W57" s="40">
        <v>0</v>
      </c>
    </row>
    <row r="58" spans="1:23" ht="13.5">
      <c r="A58" s="13" t="s">
        <v>26</v>
      </c>
      <c r="B58" s="14" t="s">
        <v>116</v>
      </c>
      <c r="C58" s="15" t="s">
        <v>117</v>
      </c>
      <c r="D58" s="24">
        <v>215089848</v>
      </c>
      <c r="E58" s="25">
        <v>215089848</v>
      </c>
      <c r="F58" s="25">
        <v>27844802</v>
      </c>
      <c r="G58" s="34">
        <f t="shared" si="9"/>
        <v>0.12945660736158965</v>
      </c>
      <c r="H58" s="24">
        <v>10106838</v>
      </c>
      <c r="I58" s="25">
        <v>0</v>
      </c>
      <c r="J58" s="25">
        <v>0</v>
      </c>
      <c r="K58" s="24">
        <v>10106838</v>
      </c>
      <c r="L58" s="24">
        <v>0</v>
      </c>
      <c r="M58" s="25">
        <v>0</v>
      </c>
      <c r="N58" s="25">
        <v>0</v>
      </c>
      <c r="O58" s="24">
        <v>0</v>
      </c>
      <c r="P58" s="24">
        <v>7956981</v>
      </c>
      <c r="Q58" s="25">
        <v>9780983</v>
      </c>
      <c r="R58" s="25">
        <v>0</v>
      </c>
      <c r="S58" s="40">
        <v>17737964</v>
      </c>
      <c r="T58" s="24">
        <v>0</v>
      </c>
      <c r="U58" s="25">
        <v>0</v>
      </c>
      <c r="V58" s="25">
        <v>0</v>
      </c>
      <c r="W58" s="40">
        <v>0</v>
      </c>
    </row>
    <row r="59" spans="1:23" ht="13.5">
      <c r="A59" s="13" t="s">
        <v>41</v>
      </c>
      <c r="B59" s="14" t="s">
        <v>118</v>
      </c>
      <c r="C59" s="15" t="s">
        <v>119</v>
      </c>
      <c r="D59" s="24">
        <v>69055088</v>
      </c>
      <c r="E59" s="25">
        <v>70162681</v>
      </c>
      <c r="F59" s="25">
        <v>74001893</v>
      </c>
      <c r="G59" s="34">
        <f t="shared" si="9"/>
        <v>1.0547187186304925</v>
      </c>
      <c r="H59" s="24">
        <v>4338630</v>
      </c>
      <c r="I59" s="25">
        <v>5011543</v>
      </c>
      <c r="J59" s="25">
        <v>4137096</v>
      </c>
      <c r="K59" s="24">
        <v>13487269</v>
      </c>
      <c r="L59" s="24">
        <v>4267411</v>
      </c>
      <c r="M59" s="25">
        <v>0</v>
      </c>
      <c r="N59" s="25">
        <v>4529681</v>
      </c>
      <c r="O59" s="24">
        <v>8797092</v>
      </c>
      <c r="P59" s="24">
        <v>3318153</v>
      </c>
      <c r="Q59" s="25">
        <v>4659257</v>
      </c>
      <c r="R59" s="25">
        <v>43740122</v>
      </c>
      <c r="S59" s="40">
        <v>51717532</v>
      </c>
      <c r="T59" s="24">
        <v>0</v>
      </c>
      <c r="U59" s="25">
        <v>0</v>
      </c>
      <c r="V59" s="25">
        <v>0</v>
      </c>
      <c r="W59" s="40">
        <v>0</v>
      </c>
    </row>
    <row r="60" spans="1:23" ht="13.5">
      <c r="A60" s="16"/>
      <c r="B60" s="17" t="s">
        <v>120</v>
      </c>
      <c r="C60" s="18"/>
      <c r="D60" s="26">
        <f>SUM(D56:D59)</f>
        <v>1660340078</v>
      </c>
      <c r="E60" s="27">
        <f>SUM(E56:E59)</f>
        <v>779786855</v>
      </c>
      <c r="F60" s="27">
        <f>SUM(F56:F59)</f>
        <v>140095275</v>
      </c>
      <c r="G60" s="35">
        <f t="shared" si="9"/>
        <v>0.17965842088989817</v>
      </c>
      <c r="H60" s="26">
        <f aca="true" t="shared" si="11" ref="H60:W60">SUM(H56:H59)</f>
        <v>13331512</v>
      </c>
      <c r="I60" s="27">
        <f t="shared" si="11"/>
        <v>11803471</v>
      </c>
      <c r="J60" s="27">
        <f t="shared" si="11"/>
        <v>10026847</v>
      </c>
      <c r="K60" s="26">
        <f t="shared" si="11"/>
        <v>35161830</v>
      </c>
      <c r="L60" s="26">
        <f t="shared" si="11"/>
        <v>9258530</v>
      </c>
      <c r="M60" s="27">
        <f t="shared" si="11"/>
        <v>5173969</v>
      </c>
      <c r="N60" s="27">
        <f t="shared" si="11"/>
        <v>9508746</v>
      </c>
      <c r="O60" s="26">
        <f t="shared" si="11"/>
        <v>23941245</v>
      </c>
      <c r="P60" s="26">
        <f t="shared" si="11"/>
        <v>17555540</v>
      </c>
      <c r="Q60" s="27">
        <f t="shared" si="11"/>
        <v>19680936</v>
      </c>
      <c r="R60" s="27">
        <f t="shared" si="11"/>
        <v>43755724</v>
      </c>
      <c r="S60" s="41">
        <f t="shared" si="11"/>
        <v>80992200</v>
      </c>
      <c r="T60" s="26">
        <f t="shared" si="11"/>
        <v>0</v>
      </c>
      <c r="U60" s="27">
        <f t="shared" si="11"/>
        <v>0</v>
      </c>
      <c r="V60" s="27">
        <f t="shared" si="11"/>
        <v>0</v>
      </c>
      <c r="W60" s="41">
        <f t="shared" si="11"/>
        <v>0</v>
      </c>
    </row>
    <row r="61" spans="1:23" ht="13.5">
      <c r="A61" s="13" t="s">
        <v>26</v>
      </c>
      <c r="B61" s="14" t="s">
        <v>121</v>
      </c>
      <c r="C61" s="15" t="s">
        <v>122</v>
      </c>
      <c r="D61" s="24">
        <v>359197854</v>
      </c>
      <c r="E61" s="25">
        <v>276402097</v>
      </c>
      <c r="F61" s="25">
        <v>998698</v>
      </c>
      <c r="G61" s="34">
        <f t="shared" si="9"/>
        <v>0.0036132070300465193</v>
      </c>
      <c r="H61" s="24">
        <v>56351</v>
      </c>
      <c r="I61" s="25">
        <v>13618</v>
      </c>
      <c r="J61" s="25">
        <v>36526</v>
      </c>
      <c r="K61" s="24">
        <v>106495</v>
      </c>
      <c r="L61" s="24">
        <v>15461</v>
      </c>
      <c r="M61" s="25">
        <v>200090</v>
      </c>
      <c r="N61" s="25">
        <v>372809</v>
      </c>
      <c r="O61" s="24">
        <v>588360</v>
      </c>
      <c r="P61" s="24">
        <v>0</v>
      </c>
      <c r="Q61" s="25">
        <v>197811</v>
      </c>
      <c r="R61" s="25">
        <v>106032</v>
      </c>
      <c r="S61" s="40">
        <v>303843</v>
      </c>
      <c r="T61" s="24">
        <v>0</v>
      </c>
      <c r="U61" s="25">
        <v>0</v>
      </c>
      <c r="V61" s="25">
        <v>0</v>
      </c>
      <c r="W61" s="40">
        <v>0</v>
      </c>
    </row>
    <row r="62" spans="1:23" ht="13.5">
      <c r="A62" s="13" t="s">
        <v>26</v>
      </c>
      <c r="B62" s="14" t="s">
        <v>123</v>
      </c>
      <c r="C62" s="15" t="s">
        <v>124</v>
      </c>
      <c r="D62" s="24">
        <v>122165048</v>
      </c>
      <c r="E62" s="25">
        <v>148538287</v>
      </c>
      <c r="F62" s="25">
        <v>78246714</v>
      </c>
      <c r="G62" s="34">
        <f t="shared" si="9"/>
        <v>0.5267780824751265</v>
      </c>
      <c r="H62" s="24">
        <v>6866673</v>
      </c>
      <c r="I62" s="25">
        <v>7875073</v>
      </c>
      <c r="J62" s="25">
        <v>6899177</v>
      </c>
      <c r="K62" s="24">
        <v>21640923</v>
      </c>
      <c r="L62" s="24">
        <v>7216288</v>
      </c>
      <c r="M62" s="25">
        <v>6712661</v>
      </c>
      <c r="N62" s="25">
        <v>11382200</v>
      </c>
      <c r="O62" s="24">
        <v>25311149</v>
      </c>
      <c r="P62" s="24">
        <v>4392315</v>
      </c>
      <c r="Q62" s="25">
        <v>12785532</v>
      </c>
      <c r="R62" s="25">
        <v>14116795</v>
      </c>
      <c r="S62" s="40">
        <v>31294642</v>
      </c>
      <c r="T62" s="24">
        <v>0</v>
      </c>
      <c r="U62" s="25">
        <v>0</v>
      </c>
      <c r="V62" s="25">
        <v>0</v>
      </c>
      <c r="W62" s="40">
        <v>0</v>
      </c>
    </row>
    <row r="63" spans="1:23" ht="13.5">
      <c r="A63" s="13" t="s">
        <v>26</v>
      </c>
      <c r="B63" s="14" t="s">
        <v>125</v>
      </c>
      <c r="C63" s="15" t="s">
        <v>126</v>
      </c>
      <c r="D63" s="24">
        <v>90068992</v>
      </c>
      <c r="E63" s="25">
        <v>211955475</v>
      </c>
      <c r="F63" s="25">
        <v>43292368</v>
      </c>
      <c r="G63" s="34">
        <f t="shared" si="9"/>
        <v>0.2042521807941031</v>
      </c>
      <c r="H63" s="24">
        <v>1767971</v>
      </c>
      <c r="I63" s="25">
        <v>2509365</v>
      </c>
      <c r="J63" s="25">
        <v>2740992</v>
      </c>
      <c r="K63" s="24">
        <v>7018328</v>
      </c>
      <c r="L63" s="24">
        <v>17769469</v>
      </c>
      <c r="M63" s="25">
        <v>2509837</v>
      </c>
      <c r="N63" s="25">
        <v>4681522</v>
      </c>
      <c r="O63" s="24">
        <v>24960828</v>
      </c>
      <c r="P63" s="24">
        <v>5159613</v>
      </c>
      <c r="Q63" s="25">
        <v>3017788</v>
      </c>
      <c r="R63" s="25">
        <v>3135811</v>
      </c>
      <c r="S63" s="40">
        <v>11313212</v>
      </c>
      <c r="T63" s="24">
        <v>0</v>
      </c>
      <c r="U63" s="25">
        <v>0</v>
      </c>
      <c r="V63" s="25">
        <v>0</v>
      </c>
      <c r="W63" s="40">
        <v>0</v>
      </c>
    </row>
    <row r="64" spans="1:23" ht="13.5">
      <c r="A64" s="13" t="s">
        <v>26</v>
      </c>
      <c r="B64" s="14" t="s">
        <v>127</v>
      </c>
      <c r="C64" s="15" t="s">
        <v>128</v>
      </c>
      <c r="D64" s="24">
        <v>3246216513</v>
      </c>
      <c r="E64" s="25">
        <v>3153793449</v>
      </c>
      <c r="F64" s="25">
        <v>1204776928</v>
      </c>
      <c r="G64" s="34">
        <f t="shared" si="9"/>
        <v>0.38200882444663864</v>
      </c>
      <c r="H64" s="24">
        <v>92108740</v>
      </c>
      <c r="I64" s="25">
        <v>100586974</v>
      </c>
      <c r="J64" s="25">
        <v>111961813</v>
      </c>
      <c r="K64" s="24">
        <v>304657527</v>
      </c>
      <c r="L64" s="24">
        <v>133303565</v>
      </c>
      <c r="M64" s="25">
        <v>112575510</v>
      </c>
      <c r="N64" s="25">
        <v>194122191</v>
      </c>
      <c r="O64" s="24">
        <v>440001266</v>
      </c>
      <c r="P64" s="24">
        <v>75370850</v>
      </c>
      <c r="Q64" s="25">
        <v>173311061</v>
      </c>
      <c r="R64" s="25">
        <v>211436224</v>
      </c>
      <c r="S64" s="40">
        <v>460118135</v>
      </c>
      <c r="T64" s="24">
        <v>0</v>
      </c>
      <c r="U64" s="25">
        <v>0</v>
      </c>
      <c r="V64" s="25">
        <v>0</v>
      </c>
      <c r="W64" s="40">
        <v>0</v>
      </c>
    </row>
    <row r="65" spans="1:23" ht="13.5">
      <c r="A65" s="13" t="s">
        <v>26</v>
      </c>
      <c r="B65" s="14" t="s">
        <v>129</v>
      </c>
      <c r="C65" s="15" t="s">
        <v>130</v>
      </c>
      <c r="D65" s="24">
        <v>484244381</v>
      </c>
      <c r="E65" s="25">
        <v>463734011</v>
      </c>
      <c r="F65" s="25">
        <v>83956287</v>
      </c>
      <c r="G65" s="34">
        <f t="shared" si="9"/>
        <v>0.1810440576030987</v>
      </c>
      <c r="H65" s="24">
        <v>0</v>
      </c>
      <c r="I65" s="25">
        <v>0</v>
      </c>
      <c r="J65" s="25">
        <v>0</v>
      </c>
      <c r="K65" s="24">
        <v>0</v>
      </c>
      <c r="L65" s="24">
        <v>16221041</v>
      </c>
      <c r="M65" s="25">
        <v>0</v>
      </c>
      <c r="N65" s="25">
        <v>0</v>
      </c>
      <c r="O65" s="24">
        <v>16221041</v>
      </c>
      <c r="P65" s="24">
        <v>32690432</v>
      </c>
      <c r="Q65" s="25">
        <v>0</v>
      </c>
      <c r="R65" s="25">
        <v>35044814</v>
      </c>
      <c r="S65" s="40">
        <v>67735246</v>
      </c>
      <c r="T65" s="24">
        <v>0</v>
      </c>
      <c r="U65" s="25">
        <v>0</v>
      </c>
      <c r="V65" s="25">
        <v>0</v>
      </c>
      <c r="W65" s="40">
        <v>0</v>
      </c>
    </row>
    <row r="66" spans="1:23" ht="13.5">
      <c r="A66" s="13" t="s">
        <v>41</v>
      </c>
      <c r="B66" s="14" t="s">
        <v>131</v>
      </c>
      <c r="C66" s="15" t="s">
        <v>132</v>
      </c>
      <c r="D66" s="24">
        <v>143114364</v>
      </c>
      <c r="E66" s="25">
        <v>161514266</v>
      </c>
      <c r="F66" s="25">
        <v>102510332</v>
      </c>
      <c r="G66" s="34">
        <f t="shared" si="9"/>
        <v>0.634682833527535</v>
      </c>
      <c r="H66" s="24">
        <v>15290660</v>
      </c>
      <c r="I66" s="25">
        <v>8662524</v>
      </c>
      <c r="J66" s="25">
        <v>9714785</v>
      </c>
      <c r="K66" s="24">
        <v>33667969</v>
      </c>
      <c r="L66" s="24">
        <v>11852995</v>
      </c>
      <c r="M66" s="25">
        <v>11401688</v>
      </c>
      <c r="N66" s="25">
        <v>10164576</v>
      </c>
      <c r="O66" s="24">
        <v>33419259</v>
      </c>
      <c r="P66" s="24">
        <v>9780873</v>
      </c>
      <c r="Q66" s="25">
        <v>10551623</v>
      </c>
      <c r="R66" s="25">
        <v>15090608</v>
      </c>
      <c r="S66" s="40">
        <v>35423104</v>
      </c>
      <c r="T66" s="24">
        <v>0</v>
      </c>
      <c r="U66" s="25">
        <v>0</v>
      </c>
      <c r="V66" s="25">
        <v>0</v>
      </c>
      <c r="W66" s="40">
        <v>0</v>
      </c>
    </row>
    <row r="67" spans="1:23" ht="13.5">
      <c r="A67" s="16"/>
      <c r="B67" s="17" t="s">
        <v>133</v>
      </c>
      <c r="C67" s="18"/>
      <c r="D67" s="26">
        <f>SUM(D61:D66)</f>
        <v>4445007152</v>
      </c>
      <c r="E67" s="27">
        <f>SUM(E61:E66)</f>
        <v>4415937585</v>
      </c>
      <c r="F67" s="27">
        <f>SUM(F61:F66)</f>
        <v>1513781327</v>
      </c>
      <c r="G67" s="35">
        <f t="shared" si="9"/>
        <v>0.3427995296269569</v>
      </c>
      <c r="H67" s="26">
        <f aca="true" t="shared" si="12" ref="H67:W67">SUM(H61:H66)</f>
        <v>116090395</v>
      </c>
      <c r="I67" s="27">
        <f t="shared" si="12"/>
        <v>119647554</v>
      </c>
      <c r="J67" s="27">
        <f t="shared" si="12"/>
        <v>131353293</v>
      </c>
      <c r="K67" s="26">
        <f t="shared" si="12"/>
        <v>367091242</v>
      </c>
      <c r="L67" s="26">
        <f t="shared" si="12"/>
        <v>186378819</v>
      </c>
      <c r="M67" s="27">
        <f t="shared" si="12"/>
        <v>133399786</v>
      </c>
      <c r="N67" s="27">
        <f t="shared" si="12"/>
        <v>220723298</v>
      </c>
      <c r="O67" s="26">
        <f t="shared" si="12"/>
        <v>540501903</v>
      </c>
      <c r="P67" s="26">
        <f t="shared" si="12"/>
        <v>127394083</v>
      </c>
      <c r="Q67" s="27">
        <f t="shared" si="12"/>
        <v>199863815</v>
      </c>
      <c r="R67" s="27">
        <f t="shared" si="12"/>
        <v>278930284</v>
      </c>
      <c r="S67" s="41">
        <f t="shared" si="12"/>
        <v>606188182</v>
      </c>
      <c r="T67" s="26">
        <f t="shared" si="12"/>
        <v>0</v>
      </c>
      <c r="U67" s="27">
        <f t="shared" si="12"/>
        <v>0</v>
      </c>
      <c r="V67" s="27">
        <f t="shared" si="12"/>
        <v>0</v>
      </c>
      <c r="W67" s="41">
        <f t="shared" si="12"/>
        <v>0</v>
      </c>
    </row>
    <row r="68" spans="1:23" ht="13.5">
      <c r="A68" s="13" t="s">
        <v>26</v>
      </c>
      <c r="B68" s="14" t="s">
        <v>134</v>
      </c>
      <c r="C68" s="15" t="s">
        <v>135</v>
      </c>
      <c r="D68" s="24">
        <v>598683996</v>
      </c>
      <c r="E68" s="25">
        <v>549104909</v>
      </c>
      <c r="F68" s="25">
        <v>321496473</v>
      </c>
      <c r="G68" s="34">
        <f t="shared" si="9"/>
        <v>0.5854918936811034</v>
      </c>
      <c r="H68" s="24">
        <v>39809343</v>
      </c>
      <c r="I68" s="25">
        <v>29974369</v>
      </c>
      <c r="J68" s="25">
        <v>38928021</v>
      </c>
      <c r="K68" s="24">
        <v>108711733</v>
      </c>
      <c r="L68" s="24">
        <v>38430669</v>
      </c>
      <c r="M68" s="25">
        <v>50693605</v>
      </c>
      <c r="N68" s="25">
        <v>39167767</v>
      </c>
      <c r="O68" s="24">
        <v>128292041</v>
      </c>
      <c r="P68" s="24">
        <v>36607275</v>
      </c>
      <c r="Q68" s="25">
        <v>39627552</v>
      </c>
      <c r="R68" s="25">
        <v>8257872</v>
      </c>
      <c r="S68" s="40">
        <v>84492699</v>
      </c>
      <c r="T68" s="24">
        <v>0</v>
      </c>
      <c r="U68" s="25">
        <v>0</v>
      </c>
      <c r="V68" s="25">
        <v>0</v>
      </c>
      <c r="W68" s="40">
        <v>0</v>
      </c>
    </row>
    <row r="69" spans="1:23" ht="13.5">
      <c r="A69" s="13" t="s">
        <v>26</v>
      </c>
      <c r="B69" s="14" t="s">
        <v>136</v>
      </c>
      <c r="C69" s="15" t="s">
        <v>137</v>
      </c>
      <c r="D69" s="24">
        <v>770722172</v>
      </c>
      <c r="E69" s="25">
        <v>771324704</v>
      </c>
      <c r="F69" s="25">
        <v>535755090</v>
      </c>
      <c r="G69" s="34">
        <f t="shared" si="9"/>
        <v>0.6945908606604152</v>
      </c>
      <c r="H69" s="24">
        <v>32976389</v>
      </c>
      <c r="I69" s="25">
        <v>89985130</v>
      </c>
      <c r="J69" s="25">
        <v>66716143</v>
      </c>
      <c r="K69" s="24">
        <v>189677662</v>
      </c>
      <c r="L69" s="24">
        <v>63462730</v>
      </c>
      <c r="M69" s="25">
        <v>35909698</v>
      </c>
      <c r="N69" s="25">
        <v>70311382</v>
      </c>
      <c r="O69" s="24">
        <v>169683810</v>
      </c>
      <c r="P69" s="24">
        <v>84421043</v>
      </c>
      <c r="Q69" s="25">
        <v>26021788</v>
      </c>
      <c r="R69" s="25">
        <v>65950787</v>
      </c>
      <c r="S69" s="40">
        <v>176393618</v>
      </c>
      <c r="T69" s="24">
        <v>0</v>
      </c>
      <c r="U69" s="25">
        <v>0</v>
      </c>
      <c r="V69" s="25">
        <v>0</v>
      </c>
      <c r="W69" s="40">
        <v>0</v>
      </c>
    </row>
    <row r="70" spans="1:23" ht="13.5">
      <c r="A70" s="13" t="s">
        <v>26</v>
      </c>
      <c r="B70" s="14" t="s">
        <v>138</v>
      </c>
      <c r="C70" s="15" t="s">
        <v>139</v>
      </c>
      <c r="D70" s="24">
        <v>332585772</v>
      </c>
      <c r="E70" s="25">
        <v>369816863</v>
      </c>
      <c r="F70" s="25">
        <v>289888490</v>
      </c>
      <c r="G70" s="34">
        <f t="shared" si="9"/>
        <v>0.7838703937088991</v>
      </c>
      <c r="H70" s="24">
        <v>20740533</v>
      </c>
      <c r="I70" s="25">
        <v>15128067</v>
      </c>
      <c r="J70" s="25">
        <v>45944007</v>
      </c>
      <c r="K70" s="24">
        <v>81812607</v>
      </c>
      <c r="L70" s="24">
        <v>24144304</v>
      </c>
      <c r="M70" s="25">
        <v>21074740</v>
      </c>
      <c r="N70" s="25">
        <v>26272626</v>
      </c>
      <c r="O70" s="24">
        <v>71491670</v>
      </c>
      <c r="P70" s="24">
        <v>9254710</v>
      </c>
      <c r="Q70" s="25">
        <v>27272454</v>
      </c>
      <c r="R70" s="25">
        <v>100057049</v>
      </c>
      <c r="S70" s="40">
        <v>136584213</v>
      </c>
      <c r="T70" s="24">
        <v>0</v>
      </c>
      <c r="U70" s="25">
        <v>0</v>
      </c>
      <c r="V70" s="25">
        <v>0</v>
      </c>
      <c r="W70" s="40">
        <v>0</v>
      </c>
    </row>
    <row r="71" spans="1:23" ht="13.5">
      <c r="A71" s="13" t="s">
        <v>26</v>
      </c>
      <c r="B71" s="14" t="s">
        <v>140</v>
      </c>
      <c r="C71" s="15" t="s">
        <v>141</v>
      </c>
      <c r="D71" s="24">
        <v>3488458213</v>
      </c>
      <c r="E71" s="25">
        <v>2958100218</v>
      </c>
      <c r="F71" s="25">
        <v>1257639437</v>
      </c>
      <c r="G71" s="34">
        <f t="shared" si="9"/>
        <v>0.4251510578807577</v>
      </c>
      <c r="H71" s="24">
        <v>56374032</v>
      </c>
      <c r="I71" s="25">
        <v>41689289</v>
      </c>
      <c r="J71" s="25">
        <v>58366968</v>
      </c>
      <c r="K71" s="24">
        <v>156430289</v>
      </c>
      <c r="L71" s="24">
        <v>62180029</v>
      </c>
      <c r="M71" s="25">
        <v>431291393</v>
      </c>
      <c r="N71" s="25">
        <v>253537349</v>
      </c>
      <c r="O71" s="24">
        <v>747008771</v>
      </c>
      <c r="P71" s="24">
        <v>140031968</v>
      </c>
      <c r="Q71" s="25">
        <v>155602666</v>
      </c>
      <c r="R71" s="25">
        <v>58565743</v>
      </c>
      <c r="S71" s="40">
        <v>354200377</v>
      </c>
      <c r="T71" s="24">
        <v>0</v>
      </c>
      <c r="U71" s="25">
        <v>0</v>
      </c>
      <c r="V71" s="25">
        <v>0</v>
      </c>
      <c r="W71" s="40">
        <v>0</v>
      </c>
    </row>
    <row r="72" spans="1:23" ht="13.5">
      <c r="A72" s="13" t="s">
        <v>26</v>
      </c>
      <c r="B72" s="14" t="s">
        <v>142</v>
      </c>
      <c r="C72" s="15" t="s">
        <v>143</v>
      </c>
      <c r="D72" s="24">
        <v>154525424</v>
      </c>
      <c r="E72" s="25">
        <v>166197449</v>
      </c>
      <c r="F72" s="25">
        <v>62285383</v>
      </c>
      <c r="G72" s="34">
        <f t="shared" si="9"/>
        <v>0.37476738286157446</v>
      </c>
      <c r="H72" s="24">
        <v>831789</v>
      </c>
      <c r="I72" s="25">
        <v>3569059</v>
      </c>
      <c r="J72" s="25">
        <v>0</v>
      </c>
      <c r="K72" s="24">
        <v>4400848</v>
      </c>
      <c r="L72" s="24">
        <v>0</v>
      </c>
      <c r="M72" s="25">
        <v>3791212</v>
      </c>
      <c r="N72" s="25">
        <v>19039189</v>
      </c>
      <c r="O72" s="24">
        <v>22830401</v>
      </c>
      <c r="P72" s="24">
        <v>13364271</v>
      </c>
      <c r="Q72" s="25">
        <v>12431291</v>
      </c>
      <c r="R72" s="25">
        <v>9258572</v>
      </c>
      <c r="S72" s="40">
        <v>35054134</v>
      </c>
      <c r="T72" s="24">
        <v>0</v>
      </c>
      <c r="U72" s="25">
        <v>0</v>
      </c>
      <c r="V72" s="25">
        <v>0</v>
      </c>
      <c r="W72" s="40">
        <v>0</v>
      </c>
    </row>
    <row r="73" spans="1:23" ht="13.5">
      <c r="A73" s="13" t="s">
        <v>26</v>
      </c>
      <c r="B73" s="14" t="s">
        <v>144</v>
      </c>
      <c r="C73" s="15" t="s">
        <v>145</v>
      </c>
      <c r="D73" s="24">
        <v>273315323</v>
      </c>
      <c r="E73" s="25">
        <v>271058130</v>
      </c>
      <c r="F73" s="25">
        <v>63238576</v>
      </c>
      <c r="G73" s="34">
        <f t="shared" si="9"/>
        <v>0.23330263512110852</v>
      </c>
      <c r="H73" s="24">
        <v>2258809</v>
      </c>
      <c r="I73" s="25">
        <v>-148177</v>
      </c>
      <c r="J73" s="25">
        <v>1928702</v>
      </c>
      <c r="K73" s="24">
        <v>4039334</v>
      </c>
      <c r="L73" s="24">
        <v>10846120</v>
      </c>
      <c r="M73" s="25">
        <v>17817389</v>
      </c>
      <c r="N73" s="25">
        <v>16974380</v>
      </c>
      <c r="O73" s="24">
        <v>45637889</v>
      </c>
      <c r="P73" s="24">
        <v>11749086</v>
      </c>
      <c r="Q73" s="25">
        <v>1812267</v>
      </c>
      <c r="R73" s="25">
        <v>0</v>
      </c>
      <c r="S73" s="40">
        <v>13561353</v>
      </c>
      <c r="T73" s="24">
        <v>0</v>
      </c>
      <c r="U73" s="25">
        <v>0</v>
      </c>
      <c r="V73" s="25">
        <v>0</v>
      </c>
      <c r="W73" s="40">
        <v>0</v>
      </c>
    </row>
    <row r="74" spans="1:23" ht="13.5">
      <c r="A74" s="13" t="s">
        <v>41</v>
      </c>
      <c r="B74" s="14" t="s">
        <v>146</v>
      </c>
      <c r="C74" s="15" t="s">
        <v>147</v>
      </c>
      <c r="D74" s="24">
        <v>167556527</v>
      </c>
      <c r="E74" s="25">
        <v>135118393</v>
      </c>
      <c r="F74" s="25">
        <v>84685817</v>
      </c>
      <c r="G74" s="34">
        <f t="shared" si="9"/>
        <v>0.626752695319578</v>
      </c>
      <c r="H74" s="24">
        <v>13747257</v>
      </c>
      <c r="I74" s="25">
        <v>4510306</v>
      </c>
      <c r="J74" s="25">
        <v>29822311</v>
      </c>
      <c r="K74" s="24">
        <v>48079874</v>
      </c>
      <c r="L74" s="24">
        <v>5609668</v>
      </c>
      <c r="M74" s="25">
        <v>4322934</v>
      </c>
      <c r="N74" s="25">
        <v>12886497</v>
      </c>
      <c r="O74" s="24">
        <v>22819099</v>
      </c>
      <c r="P74" s="24">
        <v>11402669</v>
      </c>
      <c r="Q74" s="25">
        <v>2384175</v>
      </c>
      <c r="R74" s="25">
        <v>0</v>
      </c>
      <c r="S74" s="40">
        <v>13786844</v>
      </c>
      <c r="T74" s="24">
        <v>0</v>
      </c>
      <c r="U74" s="25">
        <v>0</v>
      </c>
      <c r="V74" s="25">
        <v>0</v>
      </c>
      <c r="W74" s="40">
        <v>0</v>
      </c>
    </row>
    <row r="75" spans="1:23" ht="13.5">
      <c r="A75" s="16"/>
      <c r="B75" s="17" t="s">
        <v>148</v>
      </c>
      <c r="C75" s="18"/>
      <c r="D75" s="26">
        <f>SUM(D68:D74)</f>
        <v>5785847427</v>
      </c>
      <c r="E75" s="27">
        <f>SUM(E68:E74)</f>
        <v>5220720666</v>
      </c>
      <c r="F75" s="27">
        <f>SUM(F68:F74)</f>
        <v>2614989266</v>
      </c>
      <c r="G75" s="35">
        <f t="shared" si="9"/>
        <v>0.5008866463647722</v>
      </c>
      <c r="H75" s="26">
        <f aca="true" t="shared" si="13" ref="H75:W75">SUM(H68:H74)</f>
        <v>166738152</v>
      </c>
      <c r="I75" s="27">
        <f t="shared" si="13"/>
        <v>184708043</v>
      </c>
      <c r="J75" s="27">
        <f t="shared" si="13"/>
        <v>241706152</v>
      </c>
      <c r="K75" s="26">
        <f t="shared" si="13"/>
        <v>593152347</v>
      </c>
      <c r="L75" s="26">
        <f t="shared" si="13"/>
        <v>204673520</v>
      </c>
      <c r="M75" s="27">
        <f t="shared" si="13"/>
        <v>564900971</v>
      </c>
      <c r="N75" s="27">
        <f t="shared" si="13"/>
        <v>438189190</v>
      </c>
      <c r="O75" s="26">
        <f t="shared" si="13"/>
        <v>1207763681</v>
      </c>
      <c r="P75" s="26">
        <f t="shared" si="13"/>
        <v>306831022</v>
      </c>
      <c r="Q75" s="27">
        <f t="shared" si="13"/>
        <v>265152193</v>
      </c>
      <c r="R75" s="27">
        <f t="shared" si="13"/>
        <v>242090023</v>
      </c>
      <c r="S75" s="41">
        <f t="shared" si="13"/>
        <v>814073238</v>
      </c>
      <c r="T75" s="26">
        <f t="shared" si="13"/>
        <v>0</v>
      </c>
      <c r="U75" s="27">
        <f t="shared" si="13"/>
        <v>0</v>
      </c>
      <c r="V75" s="27">
        <f t="shared" si="13"/>
        <v>0</v>
      </c>
      <c r="W75" s="41">
        <f t="shared" si="13"/>
        <v>0</v>
      </c>
    </row>
    <row r="76" spans="1:23" ht="13.5">
      <c r="A76" s="13" t="s">
        <v>26</v>
      </c>
      <c r="B76" s="14" t="s">
        <v>149</v>
      </c>
      <c r="C76" s="15" t="s">
        <v>150</v>
      </c>
      <c r="D76" s="24">
        <v>884866908</v>
      </c>
      <c r="E76" s="25">
        <v>853319950</v>
      </c>
      <c r="F76" s="25">
        <v>517950631</v>
      </c>
      <c r="G76" s="34">
        <f t="shared" si="9"/>
        <v>0.606982915376583</v>
      </c>
      <c r="H76" s="24">
        <v>32537125</v>
      </c>
      <c r="I76" s="25">
        <v>72675998</v>
      </c>
      <c r="J76" s="25">
        <v>67093022</v>
      </c>
      <c r="K76" s="24">
        <v>172306145</v>
      </c>
      <c r="L76" s="24">
        <v>61545026</v>
      </c>
      <c r="M76" s="25">
        <v>58826106</v>
      </c>
      <c r="N76" s="25">
        <v>39922833</v>
      </c>
      <c r="O76" s="24">
        <v>160293965</v>
      </c>
      <c r="P76" s="24">
        <v>64710878</v>
      </c>
      <c r="Q76" s="25">
        <v>61591799</v>
      </c>
      <c r="R76" s="25">
        <v>59047844</v>
      </c>
      <c r="S76" s="40">
        <v>185350521</v>
      </c>
      <c r="T76" s="24">
        <v>0</v>
      </c>
      <c r="U76" s="25">
        <v>0</v>
      </c>
      <c r="V76" s="25">
        <v>0</v>
      </c>
      <c r="W76" s="40">
        <v>0</v>
      </c>
    </row>
    <row r="77" spans="1:23" ht="13.5">
      <c r="A77" s="13" t="s">
        <v>26</v>
      </c>
      <c r="B77" s="14" t="s">
        <v>151</v>
      </c>
      <c r="C77" s="15" t="s">
        <v>152</v>
      </c>
      <c r="D77" s="24">
        <v>832506714</v>
      </c>
      <c r="E77" s="25">
        <v>781912413</v>
      </c>
      <c r="F77" s="25">
        <v>399121396</v>
      </c>
      <c r="G77" s="34">
        <f t="shared" si="9"/>
        <v>0.5104425884079168</v>
      </c>
      <c r="H77" s="24">
        <v>33167635</v>
      </c>
      <c r="I77" s="25">
        <v>35592198</v>
      </c>
      <c r="J77" s="25">
        <v>53884355</v>
      </c>
      <c r="K77" s="24">
        <v>122644188</v>
      </c>
      <c r="L77" s="24">
        <v>41604528</v>
      </c>
      <c r="M77" s="25">
        <v>39861136</v>
      </c>
      <c r="N77" s="25">
        <v>41946706</v>
      </c>
      <c r="O77" s="24">
        <v>123412370</v>
      </c>
      <c r="P77" s="24">
        <v>46742999</v>
      </c>
      <c r="Q77" s="25">
        <v>38020358</v>
      </c>
      <c r="R77" s="25">
        <v>68301481</v>
      </c>
      <c r="S77" s="40">
        <v>153064838</v>
      </c>
      <c r="T77" s="24">
        <v>0</v>
      </c>
      <c r="U77" s="25">
        <v>0</v>
      </c>
      <c r="V77" s="25">
        <v>0</v>
      </c>
      <c r="W77" s="40">
        <v>0</v>
      </c>
    </row>
    <row r="78" spans="1:23" ht="13.5">
      <c r="A78" s="13" t="s">
        <v>26</v>
      </c>
      <c r="B78" s="14" t="s">
        <v>153</v>
      </c>
      <c r="C78" s="15" t="s">
        <v>154</v>
      </c>
      <c r="D78" s="24">
        <v>1310387555</v>
      </c>
      <c r="E78" s="25">
        <v>1308519098</v>
      </c>
      <c r="F78" s="25">
        <v>856336400</v>
      </c>
      <c r="G78" s="34">
        <f t="shared" si="9"/>
        <v>0.6544317169759795</v>
      </c>
      <c r="H78" s="24">
        <v>373993590</v>
      </c>
      <c r="I78" s="25">
        <v>-222065965</v>
      </c>
      <c r="J78" s="25">
        <v>80459653</v>
      </c>
      <c r="K78" s="24">
        <v>232387278</v>
      </c>
      <c r="L78" s="24">
        <v>127741924</v>
      </c>
      <c r="M78" s="25">
        <v>86865403</v>
      </c>
      <c r="N78" s="25">
        <v>125206940</v>
      </c>
      <c r="O78" s="24">
        <v>339814267</v>
      </c>
      <c r="P78" s="24">
        <v>90881076</v>
      </c>
      <c r="Q78" s="25">
        <v>104651540</v>
      </c>
      <c r="R78" s="25">
        <v>88602239</v>
      </c>
      <c r="S78" s="40">
        <v>284134855</v>
      </c>
      <c r="T78" s="24">
        <v>0</v>
      </c>
      <c r="U78" s="25">
        <v>0</v>
      </c>
      <c r="V78" s="25">
        <v>0</v>
      </c>
      <c r="W78" s="40">
        <v>0</v>
      </c>
    </row>
    <row r="79" spans="1:23" ht="13.5">
      <c r="A79" s="13" t="s">
        <v>26</v>
      </c>
      <c r="B79" s="14" t="s">
        <v>155</v>
      </c>
      <c r="C79" s="15" t="s">
        <v>156</v>
      </c>
      <c r="D79" s="24">
        <v>222885705</v>
      </c>
      <c r="E79" s="25">
        <v>222885705</v>
      </c>
      <c r="F79" s="25">
        <v>1228094</v>
      </c>
      <c r="G79" s="34">
        <f t="shared" si="9"/>
        <v>0.005509972028040111</v>
      </c>
      <c r="H79" s="24">
        <v>0</v>
      </c>
      <c r="I79" s="25">
        <v>0</v>
      </c>
      <c r="J79" s="25">
        <v>0</v>
      </c>
      <c r="K79" s="24">
        <v>0</v>
      </c>
      <c r="L79" s="24">
        <v>253461</v>
      </c>
      <c r="M79" s="25">
        <v>70542</v>
      </c>
      <c r="N79" s="25">
        <v>904091</v>
      </c>
      <c r="O79" s="24">
        <v>1228094</v>
      </c>
      <c r="P79" s="24">
        <v>0</v>
      </c>
      <c r="Q79" s="25">
        <v>0</v>
      </c>
      <c r="R79" s="25">
        <v>0</v>
      </c>
      <c r="S79" s="40">
        <v>0</v>
      </c>
      <c r="T79" s="24">
        <v>0</v>
      </c>
      <c r="U79" s="25">
        <v>0</v>
      </c>
      <c r="V79" s="25">
        <v>0</v>
      </c>
      <c r="W79" s="40">
        <v>0</v>
      </c>
    </row>
    <row r="80" spans="1:23" ht="13.5">
      <c r="A80" s="13" t="s">
        <v>41</v>
      </c>
      <c r="B80" s="14" t="s">
        <v>157</v>
      </c>
      <c r="C80" s="15" t="s">
        <v>158</v>
      </c>
      <c r="D80" s="24">
        <v>167412000</v>
      </c>
      <c r="E80" s="25">
        <v>187254490</v>
      </c>
      <c r="F80" s="25">
        <v>118034540</v>
      </c>
      <c r="G80" s="34">
        <f t="shared" si="9"/>
        <v>0.6303429092674894</v>
      </c>
      <c r="H80" s="24">
        <v>12751641</v>
      </c>
      <c r="I80" s="25">
        <v>13910588</v>
      </c>
      <c r="J80" s="25">
        <v>12880554</v>
      </c>
      <c r="K80" s="24">
        <v>39542783</v>
      </c>
      <c r="L80" s="24">
        <v>17937388</v>
      </c>
      <c r="M80" s="25">
        <v>12174208</v>
      </c>
      <c r="N80" s="25">
        <v>14989437</v>
      </c>
      <c r="O80" s="24">
        <v>45101033</v>
      </c>
      <c r="P80" s="24">
        <v>10331044</v>
      </c>
      <c r="Q80" s="25">
        <v>11173001</v>
      </c>
      <c r="R80" s="25">
        <v>11886679</v>
      </c>
      <c r="S80" s="40">
        <v>33390724</v>
      </c>
      <c r="T80" s="24">
        <v>0</v>
      </c>
      <c r="U80" s="25">
        <v>0</v>
      </c>
      <c r="V80" s="25">
        <v>0</v>
      </c>
      <c r="W80" s="40">
        <v>0</v>
      </c>
    </row>
    <row r="81" spans="1:23" ht="13.5">
      <c r="A81" s="16"/>
      <c r="B81" s="17" t="s">
        <v>159</v>
      </c>
      <c r="C81" s="18"/>
      <c r="D81" s="26">
        <f>SUM(D76:D80)</f>
        <v>3418058882</v>
      </c>
      <c r="E81" s="27">
        <f>SUM(E76:E80)</f>
        <v>3353891656</v>
      </c>
      <c r="F81" s="27">
        <f>SUM(F76:F80)</f>
        <v>1892671061</v>
      </c>
      <c r="G81" s="35">
        <f t="shared" si="9"/>
        <v>0.5643208711331134</v>
      </c>
      <c r="H81" s="26">
        <f aca="true" t="shared" si="14" ref="H81:W81">SUM(H76:H80)</f>
        <v>452449991</v>
      </c>
      <c r="I81" s="27">
        <f t="shared" si="14"/>
        <v>-99887181</v>
      </c>
      <c r="J81" s="27">
        <f t="shared" si="14"/>
        <v>214317584</v>
      </c>
      <c r="K81" s="26">
        <f t="shared" si="14"/>
        <v>566880394</v>
      </c>
      <c r="L81" s="26">
        <f t="shared" si="14"/>
        <v>249082327</v>
      </c>
      <c r="M81" s="27">
        <f t="shared" si="14"/>
        <v>197797395</v>
      </c>
      <c r="N81" s="27">
        <f t="shared" si="14"/>
        <v>222970007</v>
      </c>
      <c r="O81" s="26">
        <f t="shared" si="14"/>
        <v>669849729</v>
      </c>
      <c r="P81" s="26">
        <f t="shared" si="14"/>
        <v>212665997</v>
      </c>
      <c r="Q81" s="27">
        <f t="shared" si="14"/>
        <v>215436698</v>
      </c>
      <c r="R81" s="27">
        <f t="shared" si="14"/>
        <v>227838243</v>
      </c>
      <c r="S81" s="41">
        <f t="shared" si="14"/>
        <v>655940938</v>
      </c>
      <c r="T81" s="26">
        <f t="shared" si="14"/>
        <v>0</v>
      </c>
      <c r="U81" s="27">
        <f t="shared" si="14"/>
        <v>0</v>
      </c>
      <c r="V81" s="27">
        <f t="shared" si="14"/>
        <v>0</v>
      </c>
      <c r="W81" s="41">
        <f t="shared" si="14"/>
        <v>0</v>
      </c>
    </row>
    <row r="82" spans="1:23" ht="13.5">
      <c r="A82" s="16"/>
      <c r="B82" s="17" t="s">
        <v>160</v>
      </c>
      <c r="C82" s="18"/>
      <c r="D82" s="26">
        <f>SUM(D54,D56:D59,D61:D66,D68:D74,D76:D80)</f>
        <v>22129048303</v>
      </c>
      <c r="E82" s="27">
        <f>SUM(E54,E56:E59,E61:E66,E68:E74,E76:E80)</f>
        <v>20227550149</v>
      </c>
      <c r="F82" s="27">
        <f>SUM(F54,F56:F59,F61:F66,F68:F74,F76:F80)</f>
        <v>11536729831</v>
      </c>
      <c r="G82" s="35">
        <f t="shared" si="9"/>
        <v>0.5703473602101216</v>
      </c>
      <c r="H82" s="26">
        <f aca="true" t="shared" si="15" ref="H82:W82">SUM(H54,H56:H59,H61:H66,H68:H74,H76:H80)</f>
        <v>1573132218</v>
      </c>
      <c r="I82" s="27">
        <f t="shared" si="15"/>
        <v>826693265</v>
      </c>
      <c r="J82" s="27">
        <f t="shared" si="15"/>
        <v>1549842525</v>
      </c>
      <c r="K82" s="26">
        <f t="shared" si="15"/>
        <v>3949668008</v>
      </c>
      <c r="L82" s="26">
        <f t="shared" si="15"/>
        <v>868675937</v>
      </c>
      <c r="M82" s="27">
        <f t="shared" si="15"/>
        <v>1679640498</v>
      </c>
      <c r="N82" s="27">
        <f t="shared" si="15"/>
        <v>1351094434</v>
      </c>
      <c r="O82" s="26">
        <f t="shared" si="15"/>
        <v>3899410869</v>
      </c>
      <c r="P82" s="26">
        <f t="shared" si="15"/>
        <v>1290838403</v>
      </c>
      <c r="Q82" s="27">
        <f t="shared" si="15"/>
        <v>1258170566</v>
      </c>
      <c r="R82" s="27">
        <f t="shared" si="15"/>
        <v>1138641985</v>
      </c>
      <c r="S82" s="41">
        <f t="shared" si="15"/>
        <v>3687650954</v>
      </c>
      <c r="T82" s="26">
        <f t="shared" si="15"/>
        <v>0</v>
      </c>
      <c r="U82" s="27">
        <f t="shared" si="15"/>
        <v>0</v>
      </c>
      <c r="V82" s="27">
        <f t="shared" si="15"/>
        <v>0</v>
      </c>
      <c r="W82" s="41">
        <f t="shared" si="15"/>
        <v>0</v>
      </c>
    </row>
    <row r="83" spans="1:23" ht="13.5">
      <c r="A83" s="8"/>
      <c r="B83" s="9" t="s">
        <v>603</v>
      </c>
      <c r="C83" s="10"/>
      <c r="D83" s="28"/>
      <c r="E83" s="29"/>
      <c r="F83" s="29"/>
      <c r="G83" s="36"/>
      <c r="H83" s="28"/>
      <c r="I83" s="29"/>
      <c r="J83" s="29"/>
      <c r="K83" s="28"/>
      <c r="L83" s="28"/>
      <c r="M83" s="29"/>
      <c r="N83" s="29"/>
      <c r="O83" s="28"/>
      <c r="P83" s="28"/>
      <c r="Q83" s="29"/>
      <c r="R83" s="29"/>
      <c r="S83" s="42"/>
      <c r="T83" s="28"/>
      <c r="U83" s="29"/>
      <c r="V83" s="29"/>
      <c r="W83" s="42"/>
    </row>
    <row r="84" spans="1:23" ht="13.5">
      <c r="A84" s="12"/>
      <c r="B84" s="9" t="s">
        <v>161</v>
      </c>
      <c r="C84" s="10"/>
      <c r="D84" s="28"/>
      <c r="E84" s="29"/>
      <c r="F84" s="29"/>
      <c r="G84" s="36"/>
      <c r="H84" s="28"/>
      <c r="I84" s="29"/>
      <c r="J84" s="29"/>
      <c r="K84" s="28"/>
      <c r="L84" s="28"/>
      <c r="M84" s="29"/>
      <c r="N84" s="29"/>
      <c r="O84" s="28"/>
      <c r="P84" s="28"/>
      <c r="Q84" s="29"/>
      <c r="R84" s="29"/>
      <c r="S84" s="42"/>
      <c r="T84" s="28"/>
      <c r="U84" s="29"/>
      <c r="V84" s="29"/>
      <c r="W84" s="42"/>
    </row>
    <row r="85" spans="1:23" ht="13.5">
      <c r="A85" s="13" t="s">
        <v>20</v>
      </c>
      <c r="B85" s="14" t="s">
        <v>162</v>
      </c>
      <c r="C85" s="15" t="s">
        <v>163</v>
      </c>
      <c r="D85" s="24">
        <v>38806031211</v>
      </c>
      <c r="E85" s="25">
        <v>39871857910</v>
      </c>
      <c r="F85" s="25">
        <v>26064456176</v>
      </c>
      <c r="G85" s="34">
        <f aca="true" t="shared" si="16" ref="G85:G98">IF($E85=0,0,$F85/$E85)</f>
        <v>0.6537055843957285</v>
      </c>
      <c r="H85" s="24">
        <v>3229583616</v>
      </c>
      <c r="I85" s="25">
        <v>3061658734</v>
      </c>
      <c r="J85" s="25">
        <v>3258982601</v>
      </c>
      <c r="K85" s="24">
        <v>9550224951</v>
      </c>
      <c r="L85" s="24">
        <v>3233660992</v>
      </c>
      <c r="M85" s="25">
        <v>2995374093</v>
      </c>
      <c r="N85" s="25">
        <v>2916244153</v>
      </c>
      <c r="O85" s="24">
        <v>9145279238</v>
      </c>
      <c r="P85" s="24">
        <v>2940444948</v>
      </c>
      <c r="Q85" s="25">
        <v>2959293307</v>
      </c>
      <c r="R85" s="25">
        <v>1469213732</v>
      </c>
      <c r="S85" s="40">
        <v>7368951987</v>
      </c>
      <c r="T85" s="24">
        <v>0</v>
      </c>
      <c r="U85" s="25">
        <v>0</v>
      </c>
      <c r="V85" s="25">
        <v>0</v>
      </c>
      <c r="W85" s="40">
        <v>0</v>
      </c>
    </row>
    <row r="86" spans="1:23" ht="13.5">
      <c r="A86" s="13" t="s">
        <v>20</v>
      </c>
      <c r="B86" s="14" t="s">
        <v>164</v>
      </c>
      <c r="C86" s="15" t="s">
        <v>165</v>
      </c>
      <c r="D86" s="24">
        <v>56775409764</v>
      </c>
      <c r="E86" s="25">
        <v>64096065854</v>
      </c>
      <c r="F86" s="25">
        <v>45327577189</v>
      </c>
      <c r="G86" s="34">
        <f t="shared" si="16"/>
        <v>0.7071818930704508</v>
      </c>
      <c r="H86" s="24">
        <v>5108978857</v>
      </c>
      <c r="I86" s="25">
        <v>3413082846</v>
      </c>
      <c r="J86" s="25">
        <v>7199103658</v>
      </c>
      <c r="K86" s="24">
        <v>15721165361</v>
      </c>
      <c r="L86" s="24">
        <v>4738883858</v>
      </c>
      <c r="M86" s="25">
        <v>5190659646</v>
      </c>
      <c r="N86" s="25">
        <v>5104762003</v>
      </c>
      <c r="O86" s="24">
        <v>15034305507</v>
      </c>
      <c r="P86" s="24">
        <v>4387739239</v>
      </c>
      <c r="Q86" s="25">
        <v>5174392617</v>
      </c>
      <c r="R86" s="25">
        <v>5009974465</v>
      </c>
      <c r="S86" s="40">
        <v>14572106321</v>
      </c>
      <c r="T86" s="24">
        <v>0</v>
      </c>
      <c r="U86" s="25">
        <v>0</v>
      </c>
      <c r="V86" s="25">
        <v>0</v>
      </c>
      <c r="W86" s="40">
        <v>0</v>
      </c>
    </row>
    <row r="87" spans="1:23" ht="13.5">
      <c r="A87" s="13" t="s">
        <v>20</v>
      </c>
      <c r="B87" s="14" t="s">
        <v>166</v>
      </c>
      <c r="C87" s="15" t="s">
        <v>167</v>
      </c>
      <c r="D87" s="24">
        <v>35446704093</v>
      </c>
      <c r="E87" s="25">
        <v>35446704093</v>
      </c>
      <c r="F87" s="25">
        <v>25405837626</v>
      </c>
      <c r="G87" s="34">
        <f t="shared" si="16"/>
        <v>0.7167334249002049</v>
      </c>
      <c r="H87" s="24">
        <v>1142879881</v>
      </c>
      <c r="I87" s="25">
        <v>3229079718</v>
      </c>
      <c r="J87" s="25">
        <v>4464146378</v>
      </c>
      <c r="K87" s="24">
        <v>8836105977</v>
      </c>
      <c r="L87" s="24">
        <v>2572482773</v>
      </c>
      <c r="M87" s="25">
        <v>2573498708</v>
      </c>
      <c r="N87" s="25">
        <v>2581192856</v>
      </c>
      <c r="O87" s="24">
        <v>7727174337</v>
      </c>
      <c r="P87" s="24">
        <v>2963693279</v>
      </c>
      <c r="Q87" s="25">
        <v>2740393580</v>
      </c>
      <c r="R87" s="25">
        <v>3138470453</v>
      </c>
      <c r="S87" s="40">
        <v>8842557312</v>
      </c>
      <c r="T87" s="24">
        <v>0</v>
      </c>
      <c r="U87" s="25">
        <v>0</v>
      </c>
      <c r="V87" s="25">
        <v>0</v>
      </c>
      <c r="W87" s="40">
        <v>0</v>
      </c>
    </row>
    <row r="88" spans="1:23" ht="13.5">
      <c r="A88" s="16"/>
      <c r="B88" s="17" t="s">
        <v>25</v>
      </c>
      <c r="C88" s="18"/>
      <c r="D88" s="26">
        <f>SUM(D85:D87)</f>
        <v>131028145068</v>
      </c>
      <c r="E88" s="27">
        <f>SUM(E85:E87)</f>
        <v>139414627857</v>
      </c>
      <c r="F88" s="27">
        <f>SUM(F85:F87)</f>
        <v>96797870991</v>
      </c>
      <c r="G88" s="35">
        <f t="shared" si="16"/>
        <v>0.6943164607539408</v>
      </c>
      <c r="H88" s="26">
        <f aca="true" t="shared" si="17" ref="H88:W88">SUM(H85:H87)</f>
        <v>9481442354</v>
      </c>
      <c r="I88" s="27">
        <f t="shared" si="17"/>
        <v>9703821298</v>
      </c>
      <c r="J88" s="27">
        <f t="shared" si="17"/>
        <v>14922232637</v>
      </c>
      <c r="K88" s="26">
        <f t="shared" si="17"/>
        <v>34107496289</v>
      </c>
      <c r="L88" s="26">
        <f t="shared" si="17"/>
        <v>10545027623</v>
      </c>
      <c r="M88" s="27">
        <f t="shared" si="17"/>
        <v>10759532447</v>
      </c>
      <c r="N88" s="27">
        <f t="shared" si="17"/>
        <v>10602199012</v>
      </c>
      <c r="O88" s="26">
        <f t="shared" si="17"/>
        <v>31906759082</v>
      </c>
      <c r="P88" s="26">
        <f t="shared" si="17"/>
        <v>10291877466</v>
      </c>
      <c r="Q88" s="27">
        <f t="shared" si="17"/>
        <v>10874079504</v>
      </c>
      <c r="R88" s="27">
        <f t="shared" si="17"/>
        <v>9617658650</v>
      </c>
      <c r="S88" s="41">
        <f t="shared" si="17"/>
        <v>30783615620</v>
      </c>
      <c r="T88" s="26">
        <f t="shared" si="17"/>
        <v>0</v>
      </c>
      <c r="U88" s="27">
        <f t="shared" si="17"/>
        <v>0</v>
      </c>
      <c r="V88" s="27">
        <f t="shared" si="17"/>
        <v>0</v>
      </c>
      <c r="W88" s="41">
        <f t="shared" si="17"/>
        <v>0</v>
      </c>
    </row>
    <row r="89" spans="1:23" ht="13.5">
      <c r="A89" s="13" t="s">
        <v>26</v>
      </c>
      <c r="B89" s="14" t="s">
        <v>168</v>
      </c>
      <c r="C89" s="15" t="s">
        <v>169</v>
      </c>
      <c r="D89" s="24">
        <v>5717909834</v>
      </c>
      <c r="E89" s="25">
        <v>5819214552</v>
      </c>
      <c r="F89" s="25">
        <v>3520190865</v>
      </c>
      <c r="G89" s="34">
        <f t="shared" si="16"/>
        <v>0.6049254299775129</v>
      </c>
      <c r="H89" s="24">
        <v>97531434</v>
      </c>
      <c r="I89" s="25">
        <v>136285159</v>
      </c>
      <c r="J89" s="25">
        <v>874438363</v>
      </c>
      <c r="K89" s="24">
        <v>1108254956</v>
      </c>
      <c r="L89" s="24">
        <v>364428595</v>
      </c>
      <c r="M89" s="25">
        <v>433114398</v>
      </c>
      <c r="N89" s="25">
        <v>508067433</v>
      </c>
      <c r="O89" s="24">
        <v>1305610426</v>
      </c>
      <c r="P89" s="24">
        <v>492272347</v>
      </c>
      <c r="Q89" s="25">
        <v>379044717</v>
      </c>
      <c r="R89" s="25">
        <v>235008419</v>
      </c>
      <c r="S89" s="40">
        <v>1106325483</v>
      </c>
      <c r="T89" s="24">
        <v>0</v>
      </c>
      <c r="U89" s="25">
        <v>0</v>
      </c>
      <c r="V89" s="25">
        <v>0</v>
      </c>
      <c r="W89" s="40">
        <v>0</v>
      </c>
    </row>
    <row r="90" spans="1:23" ht="13.5">
      <c r="A90" s="13" t="s">
        <v>26</v>
      </c>
      <c r="B90" s="14" t="s">
        <v>170</v>
      </c>
      <c r="C90" s="15" t="s">
        <v>171</v>
      </c>
      <c r="D90" s="24">
        <v>1208824679</v>
      </c>
      <c r="E90" s="25">
        <v>1260282123</v>
      </c>
      <c r="F90" s="25">
        <v>834576278</v>
      </c>
      <c r="G90" s="34">
        <f t="shared" si="16"/>
        <v>0.6622138509854908</v>
      </c>
      <c r="H90" s="24">
        <v>32711096</v>
      </c>
      <c r="I90" s="25">
        <v>77957723</v>
      </c>
      <c r="J90" s="25">
        <v>165400846</v>
      </c>
      <c r="K90" s="24">
        <v>276069665</v>
      </c>
      <c r="L90" s="24">
        <v>92060884</v>
      </c>
      <c r="M90" s="25">
        <v>100481063</v>
      </c>
      <c r="N90" s="25">
        <v>170616317</v>
      </c>
      <c r="O90" s="24">
        <v>363158264</v>
      </c>
      <c r="P90" s="24">
        <v>75038392</v>
      </c>
      <c r="Q90" s="25">
        <v>44604159</v>
      </c>
      <c r="R90" s="25">
        <v>75705798</v>
      </c>
      <c r="S90" s="40">
        <v>195348349</v>
      </c>
      <c r="T90" s="24">
        <v>0</v>
      </c>
      <c r="U90" s="25">
        <v>0</v>
      </c>
      <c r="V90" s="25">
        <v>0</v>
      </c>
      <c r="W90" s="40">
        <v>0</v>
      </c>
    </row>
    <row r="91" spans="1:23" ht="13.5">
      <c r="A91" s="13" t="s">
        <v>26</v>
      </c>
      <c r="B91" s="14" t="s">
        <v>172</v>
      </c>
      <c r="C91" s="15" t="s">
        <v>173</v>
      </c>
      <c r="D91" s="24">
        <v>904625266</v>
      </c>
      <c r="E91" s="25">
        <v>877177490</v>
      </c>
      <c r="F91" s="25">
        <v>495701295</v>
      </c>
      <c r="G91" s="34">
        <f t="shared" si="16"/>
        <v>0.5651094569241625</v>
      </c>
      <c r="H91" s="24">
        <v>26770341</v>
      </c>
      <c r="I91" s="25">
        <v>61072778</v>
      </c>
      <c r="J91" s="25">
        <v>91426860</v>
      </c>
      <c r="K91" s="24">
        <v>179269979</v>
      </c>
      <c r="L91" s="24">
        <v>46408053</v>
      </c>
      <c r="M91" s="25">
        <v>55174893</v>
      </c>
      <c r="N91" s="25">
        <v>51133963</v>
      </c>
      <c r="O91" s="24">
        <v>152716909</v>
      </c>
      <c r="P91" s="24">
        <v>50187077</v>
      </c>
      <c r="Q91" s="25">
        <v>55379364</v>
      </c>
      <c r="R91" s="25">
        <v>58147966</v>
      </c>
      <c r="S91" s="40">
        <v>163714407</v>
      </c>
      <c r="T91" s="24">
        <v>0</v>
      </c>
      <c r="U91" s="25">
        <v>0</v>
      </c>
      <c r="V91" s="25">
        <v>0</v>
      </c>
      <c r="W91" s="40">
        <v>0</v>
      </c>
    </row>
    <row r="92" spans="1:23" ht="13.5">
      <c r="A92" s="13" t="s">
        <v>41</v>
      </c>
      <c r="B92" s="14" t="s">
        <v>174</v>
      </c>
      <c r="C92" s="15" t="s">
        <v>175</v>
      </c>
      <c r="D92" s="24">
        <v>429062341</v>
      </c>
      <c r="E92" s="25">
        <v>416170219</v>
      </c>
      <c r="F92" s="25">
        <v>281487077</v>
      </c>
      <c r="G92" s="34">
        <f t="shared" si="16"/>
        <v>0.6763748681401924</v>
      </c>
      <c r="H92" s="24">
        <v>30472511</v>
      </c>
      <c r="I92" s="25">
        <v>29345842</v>
      </c>
      <c r="J92" s="25">
        <v>31665776</v>
      </c>
      <c r="K92" s="24">
        <v>91484129</v>
      </c>
      <c r="L92" s="24">
        <v>35924555</v>
      </c>
      <c r="M92" s="25">
        <v>31126943</v>
      </c>
      <c r="N92" s="25">
        <v>33189434</v>
      </c>
      <c r="O92" s="24">
        <v>100240932</v>
      </c>
      <c r="P92" s="24">
        <v>28828681</v>
      </c>
      <c r="Q92" s="25">
        <v>31205617</v>
      </c>
      <c r="R92" s="25">
        <v>29727718</v>
      </c>
      <c r="S92" s="40">
        <v>89762016</v>
      </c>
      <c r="T92" s="24">
        <v>0</v>
      </c>
      <c r="U92" s="25">
        <v>0</v>
      </c>
      <c r="V92" s="25">
        <v>0</v>
      </c>
      <c r="W92" s="40">
        <v>0</v>
      </c>
    </row>
    <row r="93" spans="1:23" ht="13.5">
      <c r="A93" s="16"/>
      <c r="B93" s="17" t="s">
        <v>176</v>
      </c>
      <c r="C93" s="18"/>
      <c r="D93" s="26">
        <f>SUM(D89:D92)</f>
        <v>8260422120</v>
      </c>
      <c r="E93" s="27">
        <f>SUM(E89:E92)</f>
        <v>8372844384</v>
      </c>
      <c r="F93" s="27">
        <f>SUM(F89:F92)</f>
        <v>5131955515</v>
      </c>
      <c r="G93" s="35">
        <f t="shared" si="16"/>
        <v>0.612928567597274</v>
      </c>
      <c r="H93" s="26">
        <f aca="true" t="shared" si="18" ref="H93:W93">SUM(H89:H92)</f>
        <v>187485382</v>
      </c>
      <c r="I93" s="27">
        <f t="shared" si="18"/>
        <v>304661502</v>
      </c>
      <c r="J93" s="27">
        <f t="shared" si="18"/>
        <v>1162931845</v>
      </c>
      <c r="K93" s="26">
        <f t="shared" si="18"/>
        <v>1655078729</v>
      </c>
      <c r="L93" s="26">
        <f t="shared" si="18"/>
        <v>538822087</v>
      </c>
      <c r="M93" s="27">
        <f t="shared" si="18"/>
        <v>619897297</v>
      </c>
      <c r="N93" s="27">
        <f t="shared" si="18"/>
        <v>763007147</v>
      </c>
      <c r="O93" s="26">
        <f t="shared" si="18"/>
        <v>1921726531</v>
      </c>
      <c r="P93" s="26">
        <f t="shared" si="18"/>
        <v>646326497</v>
      </c>
      <c r="Q93" s="27">
        <f t="shared" si="18"/>
        <v>510233857</v>
      </c>
      <c r="R93" s="27">
        <f t="shared" si="18"/>
        <v>398589901</v>
      </c>
      <c r="S93" s="41">
        <f t="shared" si="18"/>
        <v>1555150255</v>
      </c>
      <c r="T93" s="26">
        <f t="shared" si="18"/>
        <v>0</v>
      </c>
      <c r="U93" s="27">
        <f t="shared" si="18"/>
        <v>0</v>
      </c>
      <c r="V93" s="27">
        <f t="shared" si="18"/>
        <v>0</v>
      </c>
      <c r="W93" s="41">
        <f t="shared" si="18"/>
        <v>0</v>
      </c>
    </row>
    <row r="94" spans="1:23" ht="13.5">
      <c r="A94" s="13" t="s">
        <v>26</v>
      </c>
      <c r="B94" s="14" t="s">
        <v>177</v>
      </c>
      <c r="C94" s="15" t="s">
        <v>178</v>
      </c>
      <c r="D94" s="24">
        <v>2975965076</v>
      </c>
      <c r="E94" s="25">
        <v>3086324796</v>
      </c>
      <c r="F94" s="25">
        <v>126801847</v>
      </c>
      <c r="G94" s="34">
        <f t="shared" si="16"/>
        <v>0.04108506245497565</v>
      </c>
      <c r="H94" s="24">
        <v>-817003280</v>
      </c>
      <c r="I94" s="25">
        <v>623740646</v>
      </c>
      <c r="J94" s="25">
        <v>-1186528590</v>
      </c>
      <c r="K94" s="24">
        <v>-1379791224</v>
      </c>
      <c r="L94" s="24">
        <v>336720873</v>
      </c>
      <c r="M94" s="25">
        <v>259633181</v>
      </c>
      <c r="N94" s="25">
        <v>209826811</v>
      </c>
      <c r="O94" s="24">
        <v>806180865</v>
      </c>
      <c r="P94" s="24">
        <v>211030983</v>
      </c>
      <c r="Q94" s="25">
        <v>248680859</v>
      </c>
      <c r="R94" s="25">
        <v>240700364</v>
      </c>
      <c r="S94" s="40">
        <v>700412206</v>
      </c>
      <c r="T94" s="24">
        <v>0</v>
      </c>
      <c r="U94" s="25">
        <v>0</v>
      </c>
      <c r="V94" s="25">
        <v>0</v>
      </c>
      <c r="W94" s="40">
        <v>0</v>
      </c>
    </row>
    <row r="95" spans="1:23" ht="13.5">
      <c r="A95" s="13" t="s">
        <v>26</v>
      </c>
      <c r="B95" s="14" t="s">
        <v>179</v>
      </c>
      <c r="C95" s="15" t="s">
        <v>180</v>
      </c>
      <c r="D95" s="24">
        <v>1635899851</v>
      </c>
      <c r="E95" s="25">
        <v>1725368927</v>
      </c>
      <c r="F95" s="25">
        <v>1052032782</v>
      </c>
      <c r="G95" s="34">
        <f t="shared" si="16"/>
        <v>0.60974367020115</v>
      </c>
      <c r="H95" s="24">
        <v>30959822</v>
      </c>
      <c r="I95" s="25">
        <v>169243042</v>
      </c>
      <c r="J95" s="25">
        <v>93573966</v>
      </c>
      <c r="K95" s="24">
        <v>293776830</v>
      </c>
      <c r="L95" s="24">
        <v>66522035</v>
      </c>
      <c r="M95" s="25">
        <v>74613128</v>
      </c>
      <c r="N95" s="25">
        <v>361870723</v>
      </c>
      <c r="O95" s="24">
        <v>503005886</v>
      </c>
      <c r="P95" s="24">
        <v>103114142</v>
      </c>
      <c r="Q95" s="25">
        <v>70052712</v>
      </c>
      <c r="R95" s="25">
        <v>82083212</v>
      </c>
      <c r="S95" s="40">
        <v>255250066</v>
      </c>
      <c r="T95" s="24">
        <v>0</v>
      </c>
      <c r="U95" s="25">
        <v>0</v>
      </c>
      <c r="V95" s="25">
        <v>0</v>
      </c>
      <c r="W95" s="40">
        <v>0</v>
      </c>
    </row>
    <row r="96" spans="1:23" ht="13.5">
      <c r="A96" s="13" t="s">
        <v>26</v>
      </c>
      <c r="B96" s="14" t="s">
        <v>181</v>
      </c>
      <c r="C96" s="15" t="s">
        <v>182</v>
      </c>
      <c r="D96" s="24">
        <v>2093445912</v>
      </c>
      <c r="E96" s="25">
        <v>1935822575</v>
      </c>
      <c r="F96" s="25">
        <v>1300393396</v>
      </c>
      <c r="G96" s="34">
        <f t="shared" si="16"/>
        <v>0.671752366561796</v>
      </c>
      <c r="H96" s="24">
        <v>7826402</v>
      </c>
      <c r="I96" s="25">
        <v>30651663</v>
      </c>
      <c r="J96" s="25">
        <v>250663416</v>
      </c>
      <c r="K96" s="24">
        <v>289141481</v>
      </c>
      <c r="L96" s="24">
        <v>356494206</v>
      </c>
      <c r="M96" s="25">
        <v>124088317</v>
      </c>
      <c r="N96" s="25">
        <v>156009293</v>
      </c>
      <c r="O96" s="24">
        <v>636591816</v>
      </c>
      <c r="P96" s="24">
        <v>125381602</v>
      </c>
      <c r="Q96" s="25">
        <v>121671022</v>
      </c>
      <c r="R96" s="25">
        <v>127607475</v>
      </c>
      <c r="S96" s="40">
        <v>374660099</v>
      </c>
      <c r="T96" s="24">
        <v>0</v>
      </c>
      <c r="U96" s="25">
        <v>0</v>
      </c>
      <c r="V96" s="25">
        <v>0</v>
      </c>
      <c r="W96" s="40">
        <v>0</v>
      </c>
    </row>
    <row r="97" spans="1:23" ht="13.5">
      <c r="A97" s="13" t="s">
        <v>41</v>
      </c>
      <c r="B97" s="14" t="s">
        <v>183</v>
      </c>
      <c r="C97" s="15" t="s">
        <v>184</v>
      </c>
      <c r="D97" s="24">
        <v>281616889</v>
      </c>
      <c r="E97" s="25">
        <v>274566125</v>
      </c>
      <c r="F97" s="25">
        <v>198897102</v>
      </c>
      <c r="G97" s="34">
        <f t="shared" si="16"/>
        <v>0.7244051027780648</v>
      </c>
      <c r="H97" s="24">
        <v>24760897</v>
      </c>
      <c r="I97" s="25">
        <v>17696999</v>
      </c>
      <c r="J97" s="25">
        <v>18833871</v>
      </c>
      <c r="K97" s="24">
        <v>61291767</v>
      </c>
      <c r="L97" s="24">
        <v>22640557</v>
      </c>
      <c r="M97" s="25">
        <v>19544122</v>
      </c>
      <c r="N97" s="25">
        <v>26002444</v>
      </c>
      <c r="O97" s="24">
        <v>68187123</v>
      </c>
      <c r="P97" s="24">
        <v>20009709</v>
      </c>
      <c r="Q97" s="25">
        <v>11768270</v>
      </c>
      <c r="R97" s="25">
        <v>37640233</v>
      </c>
      <c r="S97" s="40">
        <v>69418212</v>
      </c>
      <c r="T97" s="24">
        <v>0</v>
      </c>
      <c r="U97" s="25">
        <v>0</v>
      </c>
      <c r="V97" s="25">
        <v>0</v>
      </c>
      <c r="W97" s="40">
        <v>0</v>
      </c>
    </row>
    <row r="98" spans="1:23" ht="13.5">
      <c r="A98" s="16"/>
      <c r="B98" s="17" t="s">
        <v>185</v>
      </c>
      <c r="C98" s="18"/>
      <c r="D98" s="26">
        <f>SUM(D94:D97)</f>
        <v>6986927728</v>
      </c>
      <c r="E98" s="27">
        <f>SUM(E94:E97)</f>
        <v>7022082423</v>
      </c>
      <c r="F98" s="27">
        <f>SUM(F94:F97)</f>
        <v>2678125127</v>
      </c>
      <c r="G98" s="35">
        <f t="shared" si="16"/>
        <v>0.38138617089257143</v>
      </c>
      <c r="H98" s="26">
        <f aca="true" t="shared" si="19" ref="H98:W98">SUM(H94:H97)</f>
        <v>-753456159</v>
      </c>
      <c r="I98" s="27">
        <f t="shared" si="19"/>
        <v>841332350</v>
      </c>
      <c r="J98" s="27">
        <f t="shared" si="19"/>
        <v>-823457337</v>
      </c>
      <c r="K98" s="26">
        <f t="shared" si="19"/>
        <v>-735581146</v>
      </c>
      <c r="L98" s="26">
        <f t="shared" si="19"/>
        <v>782377671</v>
      </c>
      <c r="M98" s="27">
        <f t="shared" si="19"/>
        <v>477878748</v>
      </c>
      <c r="N98" s="27">
        <f t="shared" si="19"/>
        <v>753709271</v>
      </c>
      <c r="O98" s="26">
        <f t="shared" si="19"/>
        <v>2013965690</v>
      </c>
      <c r="P98" s="26">
        <f t="shared" si="19"/>
        <v>459536436</v>
      </c>
      <c r="Q98" s="27">
        <f t="shared" si="19"/>
        <v>452172863</v>
      </c>
      <c r="R98" s="27">
        <f t="shared" si="19"/>
        <v>488031284</v>
      </c>
      <c r="S98" s="41">
        <f t="shared" si="19"/>
        <v>1399740583</v>
      </c>
      <c r="T98" s="26">
        <f t="shared" si="19"/>
        <v>0</v>
      </c>
      <c r="U98" s="27">
        <f t="shared" si="19"/>
        <v>0</v>
      </c>
      <c r="V98" s="27">
        <f t="shared" si="19"/>
        <v>0</v>
      </c>
      <c r="W98" s="41">
        <f t="shared" si="19"/>
        <v>0</v>
      </c>
    </row>
    <row r="99" spans="1:23" ht="13.5">
      <c r="A99" s="19"/>
      <c r="B99" s="20" t="s">
        <v>186</v>
      </c>
      <c r="C99" s="21"/>
      <c r="D99" s="30">
        <f>SUM(D85:D87,D89:D92,D94:D97)</f>
        <v>146275494916</v>
      </c>
      <c r="E99" s="31">
        <f>SUM(E85:E87,E89:E92,E94:E97)</f>
        <v>154809554664</v>
      </c>
      <c r="F99" s="31">
        <f>SUM(F85:F87,F89:F92,F94:F97)</f>
        <v>104607951633</v>
      </c>
      <c r="G99" s="37">
        <f>IF($E99=0,0,$F99/$E99)</f>
        <v>0.6757202542184298</v>
      </c>
      <c r="H99" s="30">
        <f aca="true" t="shared" si="20" ref="H99:W99">SUM(H85:H87,H89:H92,H94:H97)</f>
        <v>8915471577</v>
      </c>
      <c r="I99" s="31">
        <f t="shared" si="20"/>
        <v>10849815150</v>
      </c>
      <c r="J99" s="31">
        <f t="shared" si="20"/>
        <v>15261707145</v>
      </c>
      <c r="K99" s="30">
        <f t="shared" si="20"/>
        <v>35026993872</v>
      </c>
      <c r="L99" s="30">
        <f t="shared" si="20"/>
        <v>11866227381</v>
      </c>
      <c r="M99" s="31">
        <f t="shared" si="20"/>
        <v>11857308492</v>
      </c>
      <c r="N99" s="31">
        <f t="shared" si="20"/>
        <v>12118915430</v>
      </c>
      <c r="O99" s="30">
        <f t="shared" si="20"/>
        <v>35842451303</v>
      </c>
      <c r="P99" s="30">
        <f t="shared" si="20"/>
        <v>11397740399</v>
      </c>
      <c r="Q99" s="31">
        <f t="shared" si="20"/>
        <v>11836486224</v>
      </c>
      <c r="R99" s="31">
        <f t="shared" si="20"/>
        <v>10504279835</v>
      </c>
      <c r="S99" s="43">
        <f t="shared" si="20"/>
        <v>33738506458</v>
      </c>
      <c r="T99" s="26">
        <f t="shared" si="20"/>
        <v>0</v>
      </c>
      <c r="U99" s="27">
        <f t="shared" si="20"/>
        <v>0</v>
      </c>
      <c r="V99" s="27">
        <f t="shared" si="20"/>
        <v>0</v>
      </c>
      <c r="W99" s="41">
        <f t="shared" si="20"/>
        <v>0</v>
      </c>
    </row>
    <row r="100" spans="1:23" ht="13.5">
      <c r="A100" s="8"/>
      <c r="B100" s="9" t="s">
        <v>603</v>
      </c>
      <c r="C100" s="10"/>
      <c r="D100" s="28"/>
      <c r="E100" s="29"/>
      <c r="F100" s="29"/>
      <c r="G100" s="36"/>
      <c r="H100" s="28"/>
      <c r="I100" s="29"/>
      <c r="J100" s="29"/>
      <c r="K100" s="28"/>
      <c r="L100" s="28"/>
      <c r="M100" s="29"/>
      <c r="N100" s="29"/>
      <c r="O100" s="28"/>
      <c r="P100" s="28"/>
      <c r="Q100" s="29"/>
      <c r="R100" s="29"/>
      <c r="S100" s="42"/>
      <c r="T100" s="28"/>
      <c r="U100" s="29"/>
      <c r="V100" s="29"/>
      <c r="W100" s="42"/>
    </row>
    <row r="101" spans="1:23" ht="13.5">
      <c r="A101" s="12"/>
      <c r="B101" s="9" t="s">
        <v>187</v>
      </c>
      <c r="C101" s="10"/>
      <c r="D101" s="28"/>
      <c r="E101" s="29"/>
      <c r="F101" s="29"/>
      <c r="G101" s="36"/>
      <c r="H101" s="28"/>
      <c r="I101" s="29"/>
      <c r="J101" s="29"/>
      <c r="K101" s="28"/>
      <c r="L101" s="28"/>
      <c r="M101" s="29"/>
      <c r="N101" s="29"/>
      <c r="O101" s="28"/>
      <c r="P101" s="28"/>
      <c r="Q101" s="29"/>
      <c r="R101" s="29"/>
      <c r="S101" s="42"/>
      <c r="T101" s="28"/>
      <c r="U101" s="29"/>
      <c r="V101" s="29"/>
      <c r="W101" s="42"/>
    </row>
    <row r="102" spans="1:23" ht="13.5">
      <c r="A102" s="13" t="s">
        <v>20</v>
      </c>
      <c r="B102" s="14" t="s">
        <v>188</v>
      </c>
      <c r="C102" s="15" t="s">
        <v>189</v>
      </c>
      <c r="D102" s="24">
        <v>38728893890</v>
      </c>
      <c r="E102" s="25">
        <v>39137682785</v>
      </c>
      <c r="F102" s="25">
        <v>23610200181</v>
      </c>
      <c r="G102" s="34">
        <f aca="true" t="shared" si="21" ref="G102:G133">IF($E102=0,0,$F102/$E102)</f>
        <v>0.6032600425196584</v>
      </c>
      <c r="H102" s="24">
        <v>3127473423</v>
      </c>
      <c r="I102" s="25">
        <v>3501509708</v>
      </c>
      <c r="J102" s="25">
        <v>2533590581</v>
      </c>
      <c r="K102" s="24">
        <v>9162573712</v>
      </c>
      <c r="L102" s="24">
        <v>3350472158</v>
      </c>
      <c r="M102" s="25">
        <v>0</v>
      </c>
      <c r="N102" s="25">
        <v>2949884633</v>
      </c>
      <c r="O102" s="24">
        <v>6300356791</v>
      </c>
      <c r="P102" s="24">
        <v>2852576307</v>
      </c>
      <c r="Q102" s="25">
        <v>3783294619</v>
      </c>
      <c r="R102" s="25">
        <v>1511398752</v>
      </c>
      <c r="S102" s="40">
        <v>8147269678</v>
      </c>
      <c r="T102" s="24">
        <v>0</v>
      </c>
      <c r="U102" s="25">
        <v>0</v>
      </c>
      <c r="V102" s="25">
        <v>0</v>
      </c>
      <c r="W102" s="40">
        <v>0</v>
      </c>
    </row>
    <row r="103" spans="1:23" ht="13.5">
      <c r="A103" s="16"/>
      <c r="B103" s="17" t="s">
        <v>25</v>
      </c>
      <c r="C103" s="18"/>
      <c r="D103" s="26">
        <f>D102</f>
        <v>38728893890</v>
      </c>
      <c r="E103" s="27">
        <f>E102</f>
        <v>39137682785</v>
      </c>
      <c r="F103" s="27">
        <f>F102</f>
        <v>23610200181</v>
      </c>
      <c r="G103" s="35">
        <f t="shared" si="21"/>
        <v>0.6032600425196584</v>
      </c>
      <c r="H103" s="26">
        <f aca="true" t="shared" si="22" ref="H103:W103">H102</f>
        <v>3127473423</v>
      </c>
      <c r="I103" s="27">
        <f t="shared" si="22"/>
        <v>3501509708</v>
      </c>
      <c r="J103" s="27">
        <f t="shared" si="22"/>
        <v>2533590581</v>
      </c>
      <c r="K103" s="26">
        <f t="shared" si="22"/>
        <v>9162573712</v>
      </c>
      <c r="L103" s="26">
        <f t="shared" si="22"/>
        <v>3350472158</v>
      </c>
      <c r="M103" s="27">
        <f t="shared" si="22"/>
        <v>0</v>
      </c>
      <c r="N103" s="27">
        <f t="shared" si="22"/>
        <v>2949884633</v>
      </c>
      <c r="O103" s="26">
        <f t="shared" si="22"/>
        <v>6300356791</v>
      </c>
      <c r="P103" s="26">
        <f t="shared" si="22"/>
        <v>2852576307</v>
      </c>
      <c r="Q103" s="27">
        <f t="shared" si="22"/>
        <v>3783294619</v>
      </c>
      <c r="R103" s="27">
        <f t="shared" si="22"/>
        <v>1511398752</v>
      </c>
      <c r="S103" s="41">
        <f t="shared" si="22"/>
        <v>8147269678</v>
      </c>
      <c r="T103" s="26">
        <f t="shared" si="22"/>
        <v>0</v>
      </c>
      <c r="U103" s="27">
        <f t="shared" si="22"/>
        <v>0</v>
      </c>
      <c r="V103" s="27">
        <f t="shared" si="22"/>
        <v>0</v>
      </c>
      <c r="W103" s="41">
        <f t="shared" si="22"/>
        <v>0</v>
      </c>
    </row>
    <row r="104" spans="1:23" ht="13.5">
      <c r="A104" s="13" t="s">
        <v>26</v>
      </c>
      <c r="B104" s="14" t="s">
        <v>190</v>
      </c>
      <c r="C104" s="15" t="s">
        <v>191</v>
      </c>
      <c r="D104" s="24">
        <v>312498080</v>
      </c>
      <c r="E104" s="25">
        <v>330040612</v>
      </c>
      <c r="F104" s="25">
        <v>217159499</v>
      </c>
      <c r="G104" s="34">
        <f t="shared" si="21"/>
        <v>0.6579781127057176</v>
      </c>
      <c r="H104" s="24">
        <v>12577316</v>
      </c>
      <c r="I104" s="25">
        <v>19212159</v>
      </c>
      <c r="J104" s="25">
        <v>22813496</v>
      </c>
      <c r="K104" s="24">
        <v>54602971</v>
      </c>
      <c r="L104" s="24">
        <v>27209401</v>
      </c>
      <c r="M104" s="25">
        <v>25679440</v>
      </c>
      <c r="N104" s="25">
        <v>36241971</v>
      </c>
      <c r="O104" s="24">
        <v>89130812</v>
      </c>
      <c r="P104" s="24">
        <v>27663401</v>
      </c>
      <c r="Q104" s="25">
        <v>20460787</v>
      </c>
      <c r="R104" s="25">
        <v>25301528</v>
      </c>
      <c r="S104" s="40">
        <v>73425716</v>
      </c>
      <c r="T104" s="24">
        <v>0</v>
      </c>
      <c r="U104" s="25">
        <v>0</v>
      </c>
      <c r="V104" s="25">
        <v>0</v>
      </c>
      <c r="W104" s="40">
        <v>0</v>
      </c>
    </row>
    <row r="105" spans="1:23" ht="13.5">
      <c r="A105" s="13" t="s">
        <v>26</v>
      </c>
      <c r="B105" s="14" t="s">
        <v>192</v>
      </c>
      <c r="C105" s="15" t="s">
        <v>193</v>
      </c>
      <c r="D105" s="24">
        <v>210672335</v>
      </c>
      <c r="E105" s="25">
        <v>219535059</v>
      </c>
      <c r="F105" s="25">
        <v>134907978</v>
      </c>
      <c r="G105" s="34">
        <f t="shared" si="21"/>
        <v>0.6145167820325227</v>
      </c>
      <c r="H105" s="24">
        <v>1489512</v>
      </c>
      <c r="I105" s="25">
        <v>13160517</v>
      </c>
      <c r="J105" s="25">
        <v>45256681</v>
      </c>
      <c r="K105" s="24">
        <v>59906710</v>
      </c>
      <c r="L105" s="24">
        <v>12806617</v>
      </c>
      <c r="M105" s="25">
        <v>14719431</v>
      </c>
      <c r="N105" s="25">
        <v>12458113</v>
      </c>
      <c r="O105" s="24">
        <v>39984161</v>
      </c>
      <c r="P105" s="24">
        <v>10865397</v>
      </c>
      <c r="Q105" s="25">
        <v>10554531</v>
      </c>
      <c r="R105" s="25">
        <v>13597179</v>
      </c>
      <c r="S105" s="40">
        <v>35017107</v>
      </c>
      <c r="T105" s="24">
        <v>0</v>
      </c>
      <c r="U105" s="25">
        <v>0</v>
      </c>
      <c r="V105" s="25">
        <v>0</v>
      </c>
      <c r="W105" s="40">
        <v>0</v>
      </c>
    </row>
    <row r="106" spans="1:23" ht="13.5">
      <c r="A106" s="13" t="s">
        <v>26</v>
      </c>
      <c r="B106" s="14" t="s">
        <v>194</v>
      </c>
      <c r="C106" s="15" t="s">
        <v>195</v>
      </c>
      <c r="D106" s="24">
        <v>190052340</v>
      </c>
      <c r="E106" s="25">
        <v>208314975</v>
      </c>
      <c r="F106" s="25">
        <v>121665507</v>
      </c>
      <c r="G106" s="34">
        <f t="shared" si="21"/>
        <v>0.5840458997246838</v>
      </c>
      <c r="H106" s="24">
        <v>8543995</v>
      </c>
      <c r="I106" s="25">
        <v>19857222</v>
      </c>
      <c r="J106" s="25">
        <v>12038700</v>
      </c>
      <c r="K106" s="24">
        <v>40439917</v>
      </c>
      <c r="L106" s="24">
        <v>12219660</v>
      </c>
      <c r="M106" s="25">
        <v>14627910</v>
      </c>
      <c r="N106" s="25">
        <v>12506767</v>
      </c>
      <c r="O106" s="24">
        <v>39354337</v>
      </c>
      <c r="P106" s="24">
        <v>12052611</v>
      </c>
      <c r="Q106" s="25">
        <v>22260062</v>
      </c>
      <c r="R106" s="25">
        <v>7558580</v>
      </c>
      <c r="S106" s="40">
        <v>41871253</v>
      </c>
      <c r="T106" s="24">
        <v>0</v>
      </c>
      <c r="U106" s="25">
        <v>0</v>
      </c>
      <c r="V106" s="25">
        <v>0</v>
      </c>
      <c r="W106" s="40">
        <v>0</v>
      </c>
    </row>
    <row r="107" spans="1:23" ht="13.5">
      <c r="A107" s="13" t="s">
        <v>26</v>
      </c>
      <c r="B107" s="14" t="s">
        <v>196</v>
      </c>
      <c r="C107" s="15" t="s">
        <v>197</v>
      </c>
      <c r="D107" s="24">
        <v>1019177918</v>
      </c>
      <c r="E107" s="25">
        <v>1059958892</v>
      </c>
      <c r="F107" s="25">
        <v>512475083</v>
      </c>
      <c r="G107" s="34">
        <f t="shared" si="21"/>
        <v>0.48348580956099946</v>
      </c>
      <c r="H107" s="24">
        <v>18623690</v>
      </c>
      <c r="I107" s="25">
        <v>45702507</v>
      </c>
      <c r="J107" s="25">
        <v>46046054</v>
      </c>
      <c r="K107" s="24">
        <v>110372251</v>
      </c>
      <c r="L107" s="24">
        <v>34407503</v>
      </c>
      <c r="M107" s="25">
        <v>39543895</v>
      </c>
      <c r="N107" s="25">
        <v>33443669</v>
      </c>
      <c r="O107" s="24">
        <v>107395067</v>
      </c>
      <c r="P107" s="24">
        <v>212037322</v>
      </c>
      <c r="Q107" s="25">
        <v>32409247</v>
      </c>
      <c r="R107" s="25">
        <v>50261196</v>
      </c>
      <c r="S107" s="40">
        <v>294707765</v>
      </c>
      <c r="T107" s="24">
        <v>0</v>
      </c>
      <c r="U107" s="25">
        <v>0</v>
      </c>
      <c r="V107" s="25">
        <v>0</v>
      </c>
      <c r="W107" s="40">
        <v>0</v>
      </c>
    </row>
    <row r="108" spans="1:23" ht="13.5">
      <c r="A108" s="13" t="s">
        <v>41</v>
      </c>
      <c r="B108" s="14" t="s">
        <v>198</v>
      </c>
      <c r="C108" s="15" t="s">
        <v>199</v>
      </c>
      <c r="D108" s="24">
        <v>1199188355</v>
      </c>
      <c r="E108" s="25">
        <v>1277265617</v>
      </c>
      <c r="F108" s="25">
        <v>1039353831</v>
      </c>
      <c r="G108" s="34">
        <f t="shared" si="21"/>
        <v>0.8137335078675338</v>
      </c>
      <c r="H108" s="24">
        <v>87666968</v>
      </c>
      <c r="I108" s="25">
        <v>218959161</v>
      </c>
      <c r="J108" s="25">
        <v>59757612</v>
      </c>
      <c r="K108" s="24">
        <v>366383741</v>
      </c>
      <c r="L108" s="24">
        <v>83562540</v>
      </c>
      <c r="M108" s="25">
        <v>62523132</v>
      </c>
      <c r="N108" s="25">
        <v>79485453</v>
      </c>
      <c r="O108" s="24">
        <v>225571125</v>
      </c>
      <c r="P108" s="24">
        <v>104785026</v>
      </c>
      <c r="Q108" s="25">
        <v>169292230</v>
      </c>
      <c r="R108" s="25">
        <v>173321709</v>
      </c>
      <c r="S108" s="40">
        <v>447398965</v>
      </c>
      <c r="T108" s="24">
        <v>0</v>
      </c>
      <c r="U108" s="25">
        <v>0</v>
      </c>
      <c r="V108" s="25">
        <v>0</v>
      </c>
      <c r="W108" s="40">
        <v>0</v>
      </c>
    </row>
    <row r="109" spans="1:23" ht="13.5">
      <c r="A109" s="16"/>
      <c r="B109" s="17" t="s">
        <v>200</v>
      </c>
      <c r="C109" s="18"/>
      <c r="D109" s="26">
        <f>SUM(D104:D108)</f>
        <v>2931589028</v>
      </c>
      <c r="E109" s="27">
        <f>SUM(E104:E108)</f>
        <v>3095115155</v>
      </c>
      <c r="F109" s="27">
        <f>SUM(F104:F108)</f>
        <v>2025561898</v>
      </c>
      <c r="G109" s="35">
        <f t="shared" si="21"/>
        <v>0.6544382992431828</v>
      </c>
      <c r="H109" s="26">
        <f aca="true" t="shared" si="23" ref="H109:W109">SUM(H104:H108)</f>
        <v>128901481</v>
      </c>
      <c r="I109" s="27">
        <f t="shared" si="23"/>
        <v>316891566</v>
      </c>
      <c r="J109" s="27">
        <f t="shared" si="23"/>
        <v>185912543</v>
      </c>
      <c r="K109" s="26">
        <f t="shared" si="23"/>
        <v>631705590</v>
      </c>
      <c r="L109" s="26">
        <f t="shared" si="23"/>
        <v>170205721</v>
      </c>
      <c r="M109" s="27">
        <f t="shared" si="23"/>
        <v>157093808</v>
      </c>
      <c r="N109" s="27">
        <f t="shared" si="23"/>
        <v>174135973</v>
      </c>
      <c r="O109" s="26">
        <f t="shared" si="23"/>
        <v>501435502</v>
      </c>
      <c r="P109" s="26">
        <f t="shared" si="23"/>
        <v>367403757</v>
      </c>
      <c r="Q109" s="27">
        <f t="shared" si="23"/>
        <v>254976857</v>
      </c>
      <c r="R109" s="27">
        <f t="shared" si="23"/>
        <v>270040192</v>
      </c>
      <c r="S109" s="41">
        <f t="shared" si="23"/>
        <v>892420806</v>
      </c>
      <c r="T109" s="26">
        <f t="shared" si="23"/>
        <v>0</v>
      </c>
      <c r="U109" s="27">
        <f t="shared" si="23"/>
        <v>0</v>
      </c>
      <c r="V109" s="27">
        <f t="shared" si="23"/>
        <v>0</v>
      </c>
      <c r="W109" s="41">
        <f t="shared" si="23"/>
        <v>0</v>
      </c>
    </row>
    <row r="110" spans="1:23" ht="13.5">
      <c r="A110" s="13" t="s">
        <v>26</v>
      </c>
      <c r="B110" s="14" t="s">
        <v>201</v>
      </c>
      <c r="C110" s="15" t="s">
        <v>202</v>
      </c>
      <c r="D110" s="24">
        <v>151307152</v>
      </c>
      <c r="E110" s="25">
        <v>174026000</v>
      </c>
      <c r="F110" s="25">
        <v>202973199</v>
      </c>
      <c r="G110" s="34">
        <f t="shared" si="21"/>
        <v>1.1663383574868122</v>
      </c>
      <c r="H110" s="24">
        <v>9360878</v>
      </c>
      <c r="I110" s="25">
        <v>22349592</v>
      </c>
      <c r="J110" s="25">
        <v>12216428</v>
      </c>
      <c r="K110" s="24">
        <v>43926898</v>
      </c>
      <c r="L110" s="24">
        <v>10230843</v>
      </c>
      <c r="M110" s="25">
        <v>12720184</v>
      </c>
      <c r="N110" s="25">
        <v>16908709</v>
      </c>
      <c r="O110" s="24">
        <v>39859736</v>
      </c>
      <c r="P110" s="24">
        <v>8719669</v>
      </c>
      <c r="Q110" s="25">
        <v>98653156</v>
      </c>
      <c r="R110" s="25">
        <v>11813740</v>
      </c>
      <c r="S110" s="40">
        <v>119186565</v>
      </c>
      <c r="T110" s="24">
        <v>0</v>
      </c>
      <c r="U110" s="25">
        <v>0</v>
      </c>
      <c r="V110" s="25">
        <v>0</v>
      </c>
      <c r="W110" s="40">
        <v>0</v>
      </c>
    </row>
    <row r="111" spans="1:23" ht="13.5">
      <c r="A111" s="13" t="s">
        <v>26</v>
      </c>
      <c r="B111" s="14" t="s">
        <v>203</v>
      </c>
      <c r="C111" s="15" t="s">
        <v>204</v>
      </c>
      <c r="D111" s="24">
        <v>419454837</v>
      </c>
      <c r="E111" s="25">
        <v>423089266</v>
      </c>
      <c r="F111" s="25">
        <v>257180206</v>
      </c>
      <c r="G111" s="34">
        <f t="shared" si="21"/>
        <v>0.6078627530106141</v>
      </c>
      <c r="H111" s="24">
        <v>20337300</v>
      </c>
      <c r="I111" s="25">
        <v>34857496</v>
      </c>
      <c r="J111" s="25">
        <v>35601909</v>
      </c>
      <c r="K111" s="24">
        <v>90796705</v>
      </c>
      <c r="L111" s="24">
        <v>33209133</v>
      </c>
      <c r="M111" s="25">
        <v>20300683</v>
      </c>
      <c r="N111" s="25">
        <v>37069916</v>
      </c>
      <c r="O111" s="24">
        <v>90579732</v>
      </c>
      <c r="P111" s="24">
        <v>16932050</v>
      </c>
      <c r="Q111" s="25">
        <v>29235662</v>
      </c>
      <c r="R111" s="25">
        <v>29636057</v>
      </c>
      <c r="S111" s="40">
        <v>75803769</v>
      </c>
      <c r="T111" s="24">
        <v>0</v>
      </c>
      <c r="U111" s="25">
        <v>0</v>
      </c>
      <c r="V111" s="25">
        <v>0</v>
      </c>
      <c r="W111" s="40">
        <v>0</v>
      </c>
    </row>
    <row r="112" spans="1:23" ht="13.5">
      <c r="A112" s="13" t="s">
        <v>26</v>
      </c>
      <c r="B112" s="14" t="s">
        <v>205</v>
      </c>
      <c r="C112" s="15" t="s">
        <v>206</v>
      </c>
      <c r="D112" s="24">
        <v>167510000</v>
      </c>
      <c r="E112" s="25">
        <v>198884854</v>
      </c>
      <c r="F112" s="25">
        <v>115127807</v>
      </c>
      <c r="G112" s="34">
        <f t="shared" si="21"/>
        <v>0.5788666390855485</v>
      </c>
      <c r="H112" s="24">
        <v>14045595</v>
      </c>
      <c r="I112" s="25">
        <v>25356775</v>
      </c>
      <c r="J112" s="25">
        <v>15710210</v>
      </c>
      <c r="K112" s="24">
        <v>55112580</v>
      </c>
      <c r="L112" s="24">
        <v>10750992</v>
      </c>
      <c r="M112" s="25">
        <v>12073448</v>
      </c>
      <c r="N112" s="25">
        <v>4040668</v>
      </c>
      <c r="O112" s="24">
        <v>26865108</v>
      </c>
      <c r="P112" s="24">
        <v>10886526</v>
      </c>
      <c r="Q112" s="25">
        <v>12097563</v>
      </c>
      <c r="R112" s="25">
        <v>10166030</v>
      </c>
      <c r="S112" s="40">
        <v>33150119</v>
      </c>
      <c r="T112" s="24">
        <v>0</v>
      </c>
      <c r="U112" s="25">
        <v>0</v>
      </c>
      <c r="V112" s="25">
        <v>0</v>
      </c>
      <c r="W112" s="40">
        <v>0</v>
      </c>
    </row>
    <row r="113" spans="1:23" ht="13.5">
      <c r="A113" s="13" t="s">
        <v>26</v>
      </c>
      <c r="B113" s="14" t="s">
        <v>207</v>
      </c>
      <c r="C113" s="15" t="s">
        <v>208</v>
      </c>
      <c r="D113" s="24">
        <v>58708066</v>
      </c>
      <c r="E113" s="25">
        <v>59321083</v>
      </c>
      <c r="F113" s="25">
        <v>38515422</v>
      </c>
      <c r="G113" s="34">
        <f t="shared" si="21"/>
        <v>0.6492703782902952</v>
      </c>
      <c r="H113" s="24">
        <v>673507</v>
      </c>
      <c r="I113" s="25">
        <v>5375831</v>
      </c>
      <c r="J113" s="25">
        <v>12561289</v>
      </c>
      <c r="K113" s="24">
        <v>18610627</v>
      </c>
      <c r="L113" s="24">
        <v>3840170</v>
      </c>
      <c r="M113" s="25">
        <v>4726220</v>
      </c>
      <c r="N113" s="25">
        <v>0</v>
      </c>
      <c r="O113" s="24">
        <v>8566390</v>
      </c>
      <c r="P113" s="24">
        <v>2691240</v>
      </c>
      <c r="Q113" s="25">
        <v>4787186</v>
      </c>
      <c r="R113" s="25">
        <v>3859979</v>
      </c>
      <c r="S113" s="40">
        <v>11338405</v>
      </c>
      <c r="T113" s="24">
        <v>0</v>
      </c>
      <c r="U113" s="25">
        <v>0</v>
      </c>
      <c r="V113" s="25">
        <v>0</v>
      </c>
      <c r="W113" s="40">
        <v>0</v>
      </c>
    </row>
    <row r="114" spans="1:23" ht="13.5">
      <c r="A114" s="13" t="s">
        <v>26</v>
      </c>
      <c r="B114" s="14" t="s">
        <v>209</v>
      </c>
      <c r="C114" s="15" t="s">
        <v>210</v>
      </c>
      <c r="D114" s="24">
        <v>5328506978</v>
      </c>
      <c r="E114" s="25">
        <v>5328506978</v>
      </c>
      <c r="F114" s="25">
        <v>1565037227</v>
      </c>
      <c r="G114" s="34">
        <f t="shared" si="21"/>
        <v>0.29371027071215744</v>
      </c>
      <c r="H114" s="24">
        <v>395732176</v>
      </c>
      <c r="I114" s="25">
        <v>534524245</v>
      </c>
      <c r="J114" s="25">
        <v>477998317</v>
      </c>
      <c r="K114" s="24">
        <v>1408254738</v>
      </c>
      <c r="L114" s="24">
        <v>156782489</v>
      </c>
      <c r="M114" s="25">
        <v>0</v>
      </c>
      <c r="N114" s="25">
        <v>0</v>
      </c>
      <c r="O114" s="24">
        <v>156782489</v>
      </c>
      <c r="P114" s="24">
        <v>0</v>
      </c>
      <c r="Q114" s="25">
        <v>0</v>
      </c>
      <c r="R114" s="25">
        <v>0</v>
      </c>
      <c r="S114" s="40">
        <v>0</v>
      </c>
      <c r="T114" s="24">
        <v>0</v>
      </c>
      <c r="U114" s="25">
        <v>0</v>
      </c>
      <c r="V114" s="25">
        <v>0</v>
      </c>
      <c r="W114" s="40">
        <v>0</v>
      </c>
    </row>
    <row r="115" spans="1:23" ht="13.5">
      <c r="A115" s="13" t="s">
        <v>26</v>
      </c>
      <c r="B115" s="14" t="s">
        <v>211</v>
      </c>
      <c r="C115" s="15" t="s">
        <v>212</v>
      </c>
      <c r="D115" s="24">
        <v>101895484</v>
      </c>
      <c r="E115" s="25">
        <v>112721134</v>
      </c>
      <c r="F115" s="25">
        <v>79436081</v>
      </c>
      <c r="G115" s="34">
        <f t="shared" si="21"/>
        <v>0.7047132882818585</v>
      </c>
      <c r="H115" s="24">
        <v>4542093</v>
      </c>
      <c r="I115" s="25">
        <v>7424355</v>
      </c>
      <c r="J115" s="25">
        <v>17041059</v>
      </c>
      <c r="K115" s="24">
        <v>29007507</v>
      </c>
      <c r="L115" s="24">
        <v>8546036</v>
      </c>
      <c r="M115" s="25">
        <v>9731077</v>
      </c>
      <c r="N115" s="25">
        <v>8541977</v>
      </c>
      <c r="O115" s="24">
        <v>26819090</v>
      </c>
      <c r="P115" s="24">
        <v>8838755</v>
      </c>
      <c r="Q115" s="25">
        <v>9426590</v>
      </c>
      <c r="R115" s="25">
        <v>5344139</v>
      </c>
      <c r="S115" s="40">
        <v>23609484</v>
      </c>
      <c r="T115" s="24">
        <v>0</v>
      </c>
      <c r="U115" s="25">
        <v>0</v>
      </c>
      <c r="V115" s="25">
        <v>0</v>
      </c>
      <c r="W115" s="40">
        <v>0</v>
      </c>
    </row>
    <row r="116" spans="1:23" ht="13.5">
      <c r="A116" s="13" t="s">
        <v>26</v>
      </c>
      <c r="B116" s="14" t="s">
        <v>213</v>
      </c>
      <c r="C116" s="15" t="s">
        <v>214</v>
      </c>
      <c r="D116" s="24">
        <v>120125642</v>
      </c>
      <c r="E116" s="25">
        <v>122587976</v>
      </c>
      <c r="F116" s="25">
        <v>88192481</v>
      </c>
      <c r="G116" s="34">
        <f t="shared" si="21"/>
        <v>0.7194219521170657</v>
      </c>
      <c r="H116" s="24">
        <v>12067156</v>
      </c>
      <c r="I116" s="25">
        <v>10246190</v>
      </c>
      <c r="J116" s="25">
        <v>2644277</v>
      </c>
      <c r="K116" s="24">
        <v>24957623</v>
      </c>
      <c r="L116" s="24">
        <v>9525168</v>
      </c>
      <c r="M116" s="25">
        <v>10611434</v>
      </c>
      <c r="N116" s="25">
        <v>16405646</v>
      </c>
      <c r="O116" s="24">
        <v>36542248</v>
      </c>
      <c r="P116" s="24">
        <v>7850987</v>
      </c>
      <c r="Q116" s="25">
        <v>8569560</v>
      </c>
      <c r="R116" s="25">
        <v>10272063</v>
      </c>
      <c r="S116" s="40">
        <v>26692610</v>
      </c>
      <c r="T116" s="24">
        <v>0</v>
      </c>
      <c r="U116" s="25">
        <v>0</v>
      </c>
      <c r="V116" s="25">
        <v>0</v>
      </c>
      <c r="W116" s="40">
        <v>0</v>
      </c>
    </row>
    <row r="117" spans="1:23" ht="13.5">
      <c r="A117" s="13" t="s">
        <v>41</v>
      </c>
      <c r="B117" s="14" t="s">
        <v>215</v>
      </c>
      <c r="C117" s="15" t="s">
        <v>216</v>
      </c>
      <c r="D117" s="24">
        <v>928105805</v>
      </c>
      <c r="E117" s="25">
        <v>824979058</v>
      </c>
      <c r="F117" s="25">
        <v>923488791</v>
      </c>
      <c r="G117" s="34">
        <f t="shared" si="21"/>
        <v>1.1194087680708134</v>
      </c>
      <c r="H117" s="24">
        <v>43746121</v>
      </c>
      <c r="I117" s="25">
        <v>48873782</v>
      </c>
      <c r="J117" s="25">
        <v>168333186</v>
      </c>
      <c r="K117" s="24">
        <v>260953089</v>
      </c>
      <c r="L117" s="24">
        <v>73023422</v>
      </c>
      <c r="M117" s="25">
        <v>73281452</v>
      </c>
      <c r="N117" s="25">
        <v>370751686</v>
      </c>
      <c r="O117" s="24">
        <v>517056560</v>
      </c>
      <c r="P117" s="24">
        <v>58708676</v>
      </c>
      <c r="Q117" s="25">
        <v>43385233</v>
      </c>
      <c r="R117" s="25">
        <v>43385233</v>
      </c>
      <c r="S117" s="40">
        <v>145479142</v>
      </c>
      <c r="T117" s="24">
        <v>0</v>
      </c>
      <c r="U117" s="25">
        <v>0</v>
      </c>
      <c r="V117" s="25">
        <v>0</v>
      </c>
      <c r="W117" s="40">
        <v>0</v>
      </c>
    </row>
    <row r="118" spans="1:23" ht="13.5">
      <c r="A118" s="16"/>
      <c r="B118" s="17" t="s">
        <v>217</v>
      </c>
      <c r="C118" s="18"/>
      <c r="D118" s="26">
        <f>SUM(D110:D117)</f>
        <v>7275613964</v>
      </c>
      <c r="E118" s="27">
        <f>SUM(E110:E117)</f>
        <v>7244116349</v>
      </c>
      <c r="F118" s="27">
        <f>SUM(F110:F117)</f>
        <v>3269951214</v>
      </c>
      <c r="G118" s="35">
        <f t="shared" si="21"/>
        <v>0.4513940771328713</v>
      </c>
      <c r="H118" s="26">
        <f aca="true" t="shared" si="24" ref="H118:W118">SUM(H110:H117)</f>
        <v>500504826</v>
      </c>
      <c r="I118" s="27">
        <f t="shared" si="24"/>
        <v>689008266</v>
      </c>
      <c r="J118" s="27">
        <f t="shared" si="24"/>
        <v>742106675</v>
      </c>
      <c r="K118" s="26">
        <f t="shared" si="24"/>
        <v>1931619767</v>
      </c>
      <c r="L118" s="26">
        <f t="shared" si="24"/>
        <v>305908253</v>
      </c>
      <c r="M118" s="27">
        <f t="shared" si="24"/>
        <v>143444498</v>
      </c>
      <c r="N118" s="27">
        <f t="shared" si="24"/>
        <v>453718602</v>
      </c>
      <c r="O118" s="26">
        <f t="shared" si="24"/>
        <v>903071353</v>
      </c>
      <c r="P118" s="26">
        <f t="shared" si="24"/>
        <v>114627903</v>
      </c>
      <c r="Q118" s="27">
        <f t="shared" si="24"/>
        <v>206154950</v>
      </c>
      <c r="R118" s="27">
        <f t="shared" si="24"/>
        <v>114477241</v>
      </c>
      <c r="S118" s="41">
        <f t="shared" si="24"/>
        <v>435260094</v>
      </c>
      <c r="T118" s="26">
        <f t="shared" si="24"/>
        <v>0</v>
      </c>
      <c r="U118" s="27">
        <f t="shared" si="24"/>
        <v>0</v>
      </c>
      <c r="V118" s="27">
        <f t="shared" si="24"/>
        <v>0</v>
      </c>
      <c r="W118" s="41">
        <f t="shared" si="24"/>
        <v>0</v>
      </c>
    </row>
    <row r="119" spans="1:23" ht="13.5">
      <c r="A119" s="13" t="s">
        <v>26</v>
      </c>
      <c r="B119" s="14" t="s">
        <v>218</v>
      </c>
      <c r="C119" s="15" t="s">
        <v>219</v>
      </c>
      <c r="D119" s="24">
        <v>187821771</v>
      </c>
      <c r="E119" s="25">
        <v>181787165</v>
      </c>
      <c r="F119" s="25">
        <v>129556688</v>
      </c>
      <c r="G119" s="34">
        <f t="shared" si="21"/>
        <v>0.7126833624365064</v>
      </c>
      <c r="H119" s="24">
        <v>12669628</v>
      </c>
      <c r="I119" s="25">
        <v>13192058</v>
      </c>
      <c r="J119" s="25">
        <v>11352112</v>
      </c>
      <c r="K119" s="24">
        <v>37213798</v>
      </c>
      <c r="L119" s="24">
        <v>12490712</v>
      </c>
      <c r="M119" s="25">
        <v>13049756</v>
      </c>
      <c r="N119" s="25">
        <v>28890137</v>
      </c>
      <c r="O119" s="24">
        <v>54430605</v>
      </c>
      <c r="P119" s="24">
        <v>13622174</v>
      </c>
      <c r="Q119" s="25">
        <v>11352771</v>
      </c>
      <c r="R119" s="25">
        <v>12937340</v>
      </c>
      <c r="S119" s="40">
        <v>37912285</v>
      </c>
      <c r="T119" s="24">
        <v>0</v>
      </c>
      <c r="U119" s="25">
        <v>0</v>
      </c>
      <c r="V119" s="25">
        <v>0</v>
      </c>
      <c r="W119" s="40">
        <v>0</v>
      </c>
    </row>
    <row r="120" spans="1:23" ht="13.5">
      <c r="A120" s="13" t="s">
        <v>26</v>
      </c>
      <c r="B120" s="14" t="s">
        <v>220</v>
      </c>
      <c r="C120" s="15" t="s">
        <v>221</v>
      </c>
      <c r="D120" s="24">
        <v>602682732</v>
      </c>
      <c r="E120" s="25">
        <v>515222028</v>
      </c>
      <c r="F120" s="25">
        <v>268201437</v>
      </c>
      <c r="G120" s="34">
        <f t="shared" si="21"/>
        <v>0.520555066407215</v>
      </c>
      <c r="H120" s="24">
        <v>5370214</v>
      </c>
      <c r="I120" s="25">
        <v>29245567</v>
      </c>
      <c r="J120" s="25">
        <v>57868673</v>
      </c>
      <c r="K120" s="24">
        <v>92484454</v>
      </c>
      <c r="L120" s="24">
        <v>20880530</v>
      </c>
      <c r="M120" s="25">
        <v>39436871</v>
      </c>
      <c r="N120" s="25">
        <v>50524918</v>
      </c>
      <c r="O120" s="24">
        <v>110842319</v>
      </c>
      <c r="P120" s="24">
        <v>21964741</v>
      </c>
      <c r="Q120" s="25">
        <v>25575521</v>
      </c>
      <c r="R120" s="25">
        <v>17334402</v>
      </c>
      <c r="S120" s="40">
        <v>64874664</v>
      </c>
      <c r="T120" s="24">
        <v>0</v>
      </c>
      <c r="U120" s="25">
        <v>0</v>
      </c>
      <c r="V120" s="25">
        <v>0</v>
      </c>
      <c r="W120" s="40">
        <v>0</v>
      </c>
    </row>
    <row r="121" spans="1:23" ht="13.5">
      <c r="A121" s="13" t="s">
        <v>26</v>
      </c>
      <c r="B121" s="14" t="s">
        <v>222</v>
      </c>
      <c r="C121" s="15" t="s">
        <v>223</v>
      </c>
      <c r="D121" s="24">
        <v>1071419519</v>
      </c>
      <c r="E121" s="25">
        <v>1052121197</v>
      </c>
      <c r="F121" s="25">
        <v>551766342</v>
      </c>
      <c r="G121" s="34">
        <f t="shared" si="21"/>
        <v>0.5244323026408906</v>
      </c>
      <c r="H121" s="24">
        <v>38869704</v>
      </c>
      <c r="I121" s="25">
        <v>76111865</v>
      </c>
      <c r="J121" s="25">
        <v>70553143</v>
      </c>
      <c r="K121" s="24">
        <v>185534712</v>
      </c>
      <c r="L121" s="24">
        <v>65326179</v>
      </c>
      <c r="M121" s="25">
        <v>62604126</v>
      </c>
      <c r="N121" s="25">
        <v>62608924</v>
      </c>
      <c r="O121" s="24">
        <v>190539229</v>
      </c>
      <c r="P121" s="24">
        <v>56357344</v>
      </c>
      <c r="Q121" s="25">
        <v>54171227</v>
      </c>
      <c r="R121" s="25">
        <v>65163830</v>
      </c>
      <c r="S121" s="40">
        <v>175692401</v>
      </c>
      <c r="T121" s="24">
        <v>0</v>
      </c>
      <c r="U121" s="25">
        <v>0</v>
      </c>
      <c r="V121" s="25">
        <v>0</v>
      </c>
      <c r="W121" s="40">
        <v>0</v>
      </c>
    </row>
    <row r="122" spans="1:23" ht="13.5">
      <c r="A122" s="13" t="s">
        <v>41</v>
      </c>
      <c r="B122" s="14" t="s">
        <v>224</v>
      </c>
      <c r="C122" s="15" t="s">
        <v>225</v>
      </c>
      <c r="D122" s="24">
        <v>678246561</v>
      </c>
      <c r="E122" s="25">
        <v>820147135</v>
      </c>
      <c r="F122" s="25">
        <v>398089963</v>
      </c>
      <c r="G122" s="34">
        <f t="shared" si="21"/>
        <v>0.4853884699603322</v>
      </c>
      <c r="H122" s="24">
        <v>689585</v>
      </c>
      <c r="I122" s="25">
        <v>8614961</v>
      </c>
      <c r="J122" s="25">
        <v>71880081</v>
      </c>
      <c r="K122" s="24">
        <v>81184627</v>
      </c>
      <c r="L122" s="24">
        <v>10775238</v>
      </c>
      <c r="M122" s="25">
        <v>117392125</v>
      </c>
      <c r="N122" s="25">
        <v>11886856</v>
      </c>
      <c r="O122" s="24">
        <v>140054219</v>
      </c>
      <c r="P122" s="24">
        <v>23969249</v>
      </c>
      <c r="Q122" s="25">
        <v>33855780</v>
      </c>
      <c r="R122" s="25">
        <v>119026088</v>
      </c>
      <c r="S122" s="40">
        <v>176851117</v>
      </c>
      <c r="T122" s="24">
        <v>0</v>
      </c>
      <c r="U122" s="25">
        <v>0</v>
      </c>
      <c r="V122" s="25">
        <v>0</v>
      </c>
      <c r="W122" s="40">
        <v>0</v>
      </c>
    </row>
    <row r="123" spans="1:23" ht="13.5">
      <c r="A123" s="16"/>
      <c r="B123" s="17" t="s">
        <v>226</v>
      </c>
      <c r="C123" s="18"/>
      <c r="D123" s="26">
        <f>SUM(D119:D122)</f>
        <v>2540170583</v>
      </c>
      <c r="E123" s="27">
        <f>SUM(E119:E122)</f>
        <v>2569277525</v>
      </c>
      <c r="F123" s="27">
        <f>SUM(F119:F122)</f>
        <v>1347614430</v>
      </c>
      <c r="G123" s="35">
        <f t="shared" si="21"/>
        <v>0.5245110412897104</v>
      </c>
      <c r="H123" s="26">
        <f aca="true" t="shared" si="25" ref="H123:W123">SUM(H119:H122)</f>
        <v>57599131</v>
      </c>
      <c r="I123" s="27">
        <f t="shared" si="25"/>
        <v>127164451</v>
      </c>
      <c r="J123" s="27">
        <f t="shared" si="25"/>
        <v>211654009</v>
      </c>
      <c r="K123" s="26">
        <f t="shared" si="25"/>
        <v>396417591</v>
      </c>
      <c r="L123" s="26">
        <f t="shared" si="25"/>
        <v>109472659</v>
      </c>
      <c r="M123" s="27">
        <f t="shared" si="25"/>
        <v>232482878</v>
      </c>
      <c r="N123" s="27">
        <f t="shared" si="25"/>
        <v>153910835</v>
      </c>
      <c r="O123" s="26">
        <f t="shared" si="25"/>
        <v>495866372</v>
      </c>
      <c r="P123" s="26">
        <f t="shared" si="25"/>
        <v>115913508</v>
      </c>
      <c r="Q123" s="27">
        <f t="shared" si="25"/>
        <v>124955299</v>
      </c>
      <c r="R123" s="27">
        <f t="shared" si="25"/>
        <v>214461660</v>
      </c>
      <c r="S123" s="41">
        <f t="shared" si="25"/>
        <v>455330467</v>
      </c>
      <c r="T123" s="26">
        <f t="shared" si="25"/>
        <v>0</v>
      </c>
      <c r="U123" s="27">
        <f t="shared" si="25"/>
        <v>0</v>
      </c>
      <c r="V123" s="27">
        <f t="shared" si="25"/>
        <v>0</v>
      </c>
      <c r="W123" s="41">
        <f t="shared" si="25"/>
        <v>0</v>
      </c>
    </row>
    <row r="124" spans="1:23" ht="13.5">
      <c r="A124" s="13" t="s">
        <v>26</v>
      </c>
      <c r="B124" s="14" t="s">
        <v>227</v>
      </c>
      <c r="C124" s="15" t="s">
        <v>228</v>
      </c>
      <c r="D124" s="24">
        <v>333635119</v>
      </c>
      <c r="E124" s="25">
        <v>332132086</v>
      </c>
      <c r="F124" s="25">
        <v>208033246</v>
      </c>
      <c r="G124" s="34">
        <f t="shared" si="21"/>
        <v>0.6263569669086413</v>
      </c>
      <c r="H124" s="24">
        <v>16027269</v>
      </c>
      <c r="I124" s="25">
        <v>28020393</v>
      </c>
      <c r="J124" s="25">
        <v>27495151</v>
      </c>
      <c r="K124" s="24">
        <v>71542813</v>
      </c>
      <c r="L124" s="24">
        <v>25237078</v>
      </c>
      <c r="M124" s="25">
        <v>25147602</v>
      </c>
      <c r="N124" s="25">
        <v>11647282</v>
      </c>
      <c r="O124" s="24">
        <v>62031962</v>
      </c>
      <c r="P124" s="24">
        <v>32488153</v>
      </c>
      <c r="Q124" s="25">
        <v>20409495</v>
      </c>
      <c r="R124" s="25">
        <v>21560823</v>
      </c>
      <c r="S124" s="40">
        <v>74458471</v>
      </c>
      <c r="T124" s="24">
        <v>0</v>
      </c>
      <c r="U124" s="25">
        <v>0</v>
      </c>
      <c r="V124" s="25">
        <v>0</v>
      </c>
      <c r="W124" s="40">
        <v>0</v>
      </c>
    </row>
    <row r="125" spans="1:23" ht="13.5">
      <c r="A125" s="13" t="s">
        <v>26</v>
      </c>
      <c r="B125" s="14" t="s">
        <v>229</v>
      </c>
      <c r="C125" s="15" t="s">
        <v>230</v>
      </c>
      <c r="D125" s="24">
        <v>223365671</v>
      </c>
      <c r="E125" s="25">
        <v>224892136</v>
      </c>
      <c r="F125" s="25">
        <v>50468259</v>
      </c>
      <c r="G125" s="34">
        <f t="shared" si="21"/>
        <v>0.22441095494775326</v>
      </c>
      <c r="H125" s="24">
        <v>10438966</v>
      </c>
      <c r="I125" s="25">
        <v>0</v>
      </c>
      <c r="J125" s="25">
        <v>0</v>
      </c>
      <c r="K125" s="24">
        <v>10438966</v>
      </c>
      <c r="L125" s="24">
        <v>4063953</v>
      </c>
      <c r="M125" s="25">
        <v>5023312</v>
      </c>
      <c r="N125" s="25">
        <v>4618448</v>
      </c>
      <c r="O125" s="24">
        <v>13705713</v>
      </c>
      <c r="P125" s="24">
        <v>7144994</v>
      </c>
      <c r="Q125" s="25">
        <v>7054876</v>
      </c>
      <c r="R125" s="25">
        <v>12123710</v>
      </c>
      <c r="S125" s="40">
        <v>26323580</v>
      </c>
      <c r="T125" s="24">
        <v>0</v>
      </c>
      <c r="U125" s="25">
        <v>0</v>
      </c>
      <c r="V125" s="25">
        <v>0</v>
      </c>
      <c r="W125" s="40">
        <v>0</v>
      </c>
    </row>
    <row r="126" spans="1:23" ht="13.5">
      <c r="A126" s="13" t="s">
        <v>26</v>
      </c>
      <c r="B126" s="14" t="s">
        <v>231</v>
      </c>
      <c r="C126" s="15" t="s">
        <v>232</v>
      </c>
      <c r="D126" s="24">
        <v>218083719</v>
      </c>
      <c r="E126" s="25">
        <v>218082160</v>
      </c>
      <c r="F126" s="25">
        <v>140533654</v>
      </c>
      <c r="G126" s="34">
        <f t="shared" si="21"/>
        <v>0.644406924436185</v>
      </c>
      <c r="H126" s="24">
        <v>8639558</v>
      </c>
      <c r="I126" s="25">
        <v>12665939</v>
      </c>
      <c r="J126" s="25">
        <v>25463939</v>
      </c>
      <c r="K126" s="24">
        <v>46769436</v>
      </c>
      <c r="L126" s="24">
        <v>13189614</v>
      </c>
      <c r="M126" s="25">
        <v>18896457</v>
      </c>
      <c r="N126" s="25">
        <v>12364063</v>
      </c>
      <c r="O126" s="24">
        <v>44450134</v>
      </c>
      <c r="P126" s="24">
        <v>22596291</v>
      </c>
      <c r="Q126" s="25">
        <v>13741564</v>
      </c>
      <c r="R126" s="25">
        <v>12976229</v>
      </c>
      <c r="S126" s="40">
        <v>49314084</v>
      </c>
      <c r="T126" s="24">
        <v>0</v>
      </c>
      <c r="U126" s="25">
        <v>0</v>
      </c>
      <c r="V126" s="25">
        <v>0</v>
      </c>
      <c r="W126" s="40">
        <v>0</v>
      </c>
    </row>
    <row r="127" spans="1:23" ht="13.5">
      <c r="A127" s="13" t="s">
        <v>26</v>
      </c>
      <c r="B127" s="14" t="s">
        <v>233</v>
      </c>
      <c r="C127" s="15" t="s">
        <v>234</v>
      </c>
      <c r="D127" s="24">
        <v>903732673</v>
      </c>
      <c r="E127" s="25">
        <v>313974302</v>
      </c>
      <c r="F127" s="25">
        <v>214724596</v>
      </c>
      <c r="G127" s="34">
        <f t="shared" si="21"/>
        <v>0.683892263259176</v>
      </c>
      <c r="H127" s="24">
        <v>18908821</v>
      </c>
      <c r="I127" s="25">
        <v>39426854</v>
      </c>
      <c r="J127" s="25">
        <v>25044039</v>
      </c>
      <c r="K127" s="24">
        <v>83379714</v>
      </c>
      <c r="L127" s="24">
        <v>13543315</v>
      </c>
      <c r="M127" s="25">
        <v>27010895</v>
      </c>
      <c r="N127" s="25">
        <v>22110383</v>
      </c>
      <c r="O127" s="24">
        <v>62664593</v>
      </c>
      <c r="P127" s="24">
        <v>23071374</v>
      </c>
      <c r="Q127" s="25">
        <v>21918287</v>
      </c>
      <c r="R127" s="25">
        <v>23690628</v>
      </c>
      <c r="S127" s="40">
        <v>68680289</v>
      </c>
      <c r="T127" s="24">
        <v>0</v>
      </c>
      <c r="U127" s="25">
        <v>0</v>
      </c>
      <c r="V127" s="25">
        <v>0</v>
      </c>
      <c r="W127" s="40">
        <v>0</v>
      </c>
    </row>
    <row r="128" spans="1:23" ht="13.5">
      <c r="A128" s="13" t="s">
        <v>41</v>
      </c>
      <c r="B128" s="14" t="s">
        <v>235</v>
      </c>
      <c r="C128" s="15" t="s">
        <v>236</v>
      </c>
      <c r="D128" s="24">
        <v>455567146</v>
      </c>
      <c r="E128" s="25">
        <v>500770954</v>
      </c>
      <c r="F128" s="25">
        <v>252426231</v>
      </c>
      <c r="G128" s="34">
        <f t="shared" si="21"/>
        <v>0.5040752243789284</v>
      </c>
      <c r="H128" s="24">
        <v>6759381</v>
      </c>
      <c r="I128" s="25">
        <v>24788954</v>
      </c>
      <c r="J128" s="25">
        <v>21810950</v>
      </c>
      <c r="K128" s="24">
        <v>53359285</v>
      </c>
      <c r="L128" s="24">
        <v>31619510</v>
      </c>
      <c r="M128" s="25">
        <v>37213982</v>
      </c>
      <c r="N128" s="25">
        <v>45460324</v>
      </c>
      <c r="O128" s="24">
        <v>114293816</v>
      </c>
      <c r="P128" s="24">
        <v>34410969</v>
      </c>
      <c r="Q128" s="25">
        <v>-663947</v>
      </c>
      <c r="R128" s="25">
        <v>51026108</v>
      </c>
      <c r="S128" s="40">
        <v>84773130</v>
      </c>
      <c r="T128" s="24">
        <v>0</v>
      </c>
      <c r="U128" s="25">
        <v>0</v>
      </c>
      <c r="V128" s="25">
        <v>0</v>
      </c>
      <c r="W128" s="40">
        <v>0</v>
      </c>
    </row>
    <row r="129" spans="1:23" ht="13.5">
      <c r="A129" s="16"/>
      <c r="B129" s="17" t="s">
        <v>237</v>
      </c>
      <c r="C129" s="18"/>
      <c r="D129" s="26">
        <f>SUM(D124:D128)</f>
        <v>2134384328</v>
      </c>
      <c r="E129" s="27">
        <f>SUM(E124:E128)</f>
        <v>1589851638</v>
      </c>
      <c r="F129" s="27">
        <f>SUM(F124:F128)</f>
        <v>866185986</v>
      </c>
      <c r="G129" s="35">
        <f t="shared" si="21"/>
        <v>0.5448218974002151</v>
      </c>
      <c r="H129" s="26">
        <f aca="true" t="shared" si="26" ref="H129:W129">SUM(H124:H128)</f>
        <v>60773995</v>
      </c>
      <c r="I129" s="27">
        <f t="shared" si="26"/>
        <v>104902140</v>
      </c>
      <c r="J129" s="27">
        <f t="shared" si="26"/>
        <v>99814079</v>
      </c>
      <c r="K129" s="26">
        <f t="shared" si="26"/>
        <v>265490214</v>
      </c>
      <c r="L129" s="26">
        <f t="shared" si="26"/>
        <v>87653470</v>
      </c>
      <c r="M129" s="27">
        <f t="shared" si="26"/>
        <v>113292248</v>
      </c>
      <c r="N129" s="27">
        <f t="shared" si="26"/>
        <v>96200500</v>
      </c>
      <c r="O129" s="26">
        <f t="shared" si="26"/>
        <v>297146218</v>
      </c>
      <c r="P129" s="26">
        <f t="shared" si="26"/>
        <v>119711781</v>
      </c>
      <c r="Q129" s="27">
        <f t="shared" si="26"/>
        <v>62460275</v>
      </c>
      <c r="R129" s="27">
        <f t="shared" si="26"/>
        <v>121377498</v>
      </c>
      <c r="S129" s="41">
        <f t="shared" si="26"/>
        <v>303549554</v>
      </c>
      <c r="T129" s="26">
        <f t="shared" si="26"/>
        <v>0</v>
      </c>
      <c r="U129" s="27">
        <f t="shared" si="26"/>
        <v>0</v>
      </c>
      <c r="V129" s="27">
        <f t="shared" si="26"/>
        <v>0</v>
      </c>
      <c r="W129" s="41">
        <f t="shared" si="26"/>
        <v>0</v>
      </c>
    </row>
    <row r="130" spans="1:23" ht="13.5">
      <c r="A130" s="13" t="s">
        <v>26</v>
      </c>
      <c r="B130" s="14" t="s">
        <v>238</v>
      </c>
      <c r="C130" s="15" t="s">
        <v>239</v>
      </c>
      <c r="D130" s="24">
        <v>2432636361</v>
      </c>
      <c r="E130" s="25">
        <v>2428444888</v>
      </c>
      <c r="F130" s="25">
        <v>1611620353</v>
      </c>
      <c r="G130" s="34">
        <f t="shared" si="21"/>
        <v>0.6636429597244374</v>
      </c>
      <c r="H130" s="24">
        <v>78867274</v>
      </c>
      <c r="I130" s="25">
        <v>199871222</v>
      </c>
      <c r="J130" s="25">
        <v>95785466</v>
      </c>
      <c r="K130" s="24">
        <v>374523962</v>
      </c>
      <c r="L130" s="24">
        <v>203156987</v>
      </c>
      <c r="M130" s="25">
        <v>137511879</v>
      </c>
      <c r="N130" s="25">
        <v>295792283</v>
      </c>
      <c r="O130" s="24">
        <v>636461149</v>
      </c>
      <c r="P130" s="24">
        <v>142442017</v>
      </c>
      <c r="Q130" s="25">
        <v>185763267</v>
      </c>
      <c r="R130" s="25">
        <v>272429958</v>
      </c>
      <c r="S130" s="40">
        <v>600635242</v>
      </c>
      <c r="T130" s="24">
        <v>0</v>
      </c>
      <c r="U130" s="25">
        <v>0</v>
      </c>
      <c r="V130" s="25">
        <v>0</v>
      </c>
      <c r="W130" s="40">
        <v>0</v>
      </c>
    </row>
    <row r="131" spans="1:23" ht="13.5">
      <c r="A131" s="13" t="s">
        <v>26</v>
      </c>
      <c r="B131" s="14" t="s">
        <v>240</v>
      </c>
      <c r="C131" s="15" t="s">
        <v>241</v>
      </c>
      <c r="D131" s="24">
        <v>86775444</v>
      </c>
      <c r="E131" s="25">
        <v>89812275</v>
      </c>
      <c r="F131" s="25">
        <v>138405795</v>
      </c>
      <c r="G131" s="34">
        <f t="shared" si="21"/>
        <v>1.5410565537951244</v>
      </c>
      <c r="H131" s="24">
        <v>6489251</v>
      </c>
      <c r="I131" s="25">
        <v>12303253</v>
      </c>
      <c r="J131" s="25">
        <v>15422190</v>
      </c>
      <c r="K131" s="24">
        <v>34214694</v>
      </c>
      <c r="L131" s="24">
        <v>8861769</v>
      </c>
      <c r="M131" s="25">
        <v>5481346</v>
      </c>
      <c r="N131" s="25">
        <v>7687209</v>
      </c>
      <c r="O131" s="24">
        <v>22030324</v>
      </c>
      <c r="P131" s="24">
        <v>6657123</v>
      </c>
      <c r="Q131" s="25">
        <v>5404943</v>
      </c>
      <c r="R131" s="25">
        <v>70098711</v>
      </c>
      <c r="S131" s="40">
        <v>82160777</v>
      </c>
      <c r="T131" s="24">
        <v>0</v>
      </c>
      <c r="U131" s="25">
        <v>0</v>
      </c>
      <c r="V131" s="25">
        <v>0</v>
      </c>
      <c r="W131" s="40">
        <v>0</v>
      </c>
    </row>
    <row r="132" spans="1:23" ht="13.5">
      <c r="A132" s="13" t="s">
        <v>26</v>
      </c>
      <c r="B132" s="14" t="s">
        <v>242</v>
      </c>
      <c r="C132" s="15" t="s">
        <v>243</v>
      </c>
      <c r="D132" s="24">
        <v>104094468</v>
      </c>
      <c r="E132" s="25">
        <v>123810390</v>
      </c>
      <c r="F132" s="25">
        <v>68879646</v>
      </c>
      <c r="G132" s="34">
        <f t="shared" si="21"/>
        <v>0.5563317101254588</v>
      </c>
      <c r="H132" s="24">
        <v>3304760</v>
      </c>
      <c r="I132" s="25">
        <v>5856127</v>
      </c>
      <c r="J132" s="25">
        <v>4129686</v>
      </c>
      <c r="K132" s="24">
        <v>13290573</v>
      </c>
      <c r="L132" s="24">
        <v>10502621</v>
      </c>
      <c r="M132" s="25">
        <v>11156135</v>
      </c>
      <c r="N132" s="25">
        <v>5424146</v>
      </c>
      <c r="O132" s="24">
        <v>27082902</v>
      </c>
      <c r="P132" s="24">
        <v>10658560</v>
      </c>
      <c r="Q132" s="25">
        <v>10985121</v>
      </c>
      <c r="R132" s="25">
        <v>6862490</v>
      </c>
      <c r="S132" s="40">
        <v>28506171</v>
      </c>
      <c r="T132" s="24">
        <v>0</v>
      </c>
      <c r="U132" s="25">
        <v>0</v>
      </c>
      <c r="V132" s="25">
        <v>0</v>
      </c>
      <c r="W132" s="40">
        <v>0</v>
      </c>
    </row>
    <row r="133" spans="1:23" ht="13.5">
      <c r="A133" s="13" t="s">
        <v>41</v>
      </c>
      <c r="B133" s="14" t="s">
        <v>244</v>
      </c>
      <c r="C133" s="15" t="s">
        <v>245</v>
      </c>
      <c r="D133" s="24">
        <v>253500744</v>
      </c>
      <c r="E133" s="25">
        <v>258209975</v>
      </c>
      <c r="F133" s="25">
        <v>55605504</v>
      </c>
      <c r="G133" s="34">
        <f t="shared" si="21"/>
        <v>0.21534994533034596</v>
      </c>
      <c r="H133" s="24">
        <v>6705527</v>
      </c>
      <c r="I133" s="25">
        <v>0</v>
      </c>
      <c r="J133" s="25">
        <v>0</v>
      </c>
      <c r="K133" s="24">
        <v>6705527</v>
      </c>
      <c r="L133" s="24">
        <v>4171588</v>
      </c>
      <c r="M133" s="25">
        <v>3790310</v>
      </c>
      <c r="N133" s="25">
        <v>24370452</v>
      </c>
      <c r="O133" s="24">
        <v>32332350</v>
      </c>
      <c r="P133" s="24">
        <v>10207112</v>
      </c>
      <c r="Q133" s="25">
        <v>806471</v>
      </c>
      <c r="R133" s="25">
        <v>5554044</v>
      </c>
      <c r="S133" s="40">
        <v>16567627</v>
      </c>
      <c r="T133" s="24">
        <v>0</v>
      </c>
      <c r="U133" s="25">
        <v>0</v>
      </c>
      <c r="V133" s="25">
        <v>0</v>
      </c>
      <c r="W133" s="40">
        <v>0</v>
      </c>
    </row>
    <row r="134" spans="1:23" ht="13.5">
      <c r="A134" s="16"/>
      <c r="B134" s="17" t="s">
        <v>246</v>
      </c>
      <c r="C134" s="18"/>
      <c r="D134" s="26">
        <f>SUM(D130:D133)</f>
        <v>2877007017</v>
      </c>
      <c r="E134" s="27">
        <f>SUM(E130:E133)</f>
        <v>2900277528</v>
      </c>
      <c r="F134" s="27">
        <f>SUM(F130:F133)</f>
        <v>1874511298</v>
      </c>
      <c r="G134" s="35">
        <f aca="true" t="shared" si="27" ref="G134:G167">IF($E134=0,0,$F134/$E134)</f>
        <v>0.6463213536990864</v>
      </c>
      <c r="H134" s="26">
        <f aca="true" t="shared" si="28" ref="H134:W134">SUM(H130:H133)</f>
        <v>95366812</v>
      </c>
      <c r="I134" s="27">
        <f t="shared" si="28"/>
        <v>218030602</v>
      </c>
      <c r="J134" s="27">
        <f t="shared" si="28"/>
        <v>115337342</v>
      </c>
      <c r="K134" s="26">
        <f t="shared" si="28"/>
        <v>428734756</v>
      </c>
      <c r="L134" s="26">
        <f t="shared" si="28"/>
        <v>226692965</v>
      </c>
      <c r="M134" s="27">
        <f t="shared" si="28"/>
        <v>157939670</v>
      </c>
      <c r="N134" s="27">
        <f t="shared" si="28"/>
        <v>333274090</v>
      </c>
      <c r="O134" s="26">
        <f t="shared" si="28"/>
        <v>717906725</v>
      </c>
      <c r="P134" s="26">
        <f t="shared" si="28"/>
        <v>169964812</v>
      </c>
      <c r="Q134" s="27">
        <f t="shared" si="28"/>
        <v>202959802</v>
      </c>
      <c r="R134" s="27">
        <f t="shared" si="28"/>
        <v>354945203</v>
      </c>
      <c r="S134" s="41">
        <f t="shared" si="28"/>
        <v>727869817</v>
      </c>
      <c r="T134" s="26">
        <f t="shared" si="28"/>
        <v>0</v>
      </c>
      <c r="U134" s="27">
        <f t="shared" si="28"/>
        <v>0</v>
      </c>
      <c r="V134" s="27">
        <f t="shared" si="28"/>
        <v>0</v>
      </c>
      <c r="W134" s="41">
        <f t="shared" si="28"/>
        <v>0</v>
      </c>
    </row>
    <row r="135" spans="1:23" ht="13.5">
      <c r="A135" s="13" t="s">
        <v>26</v>
      </c>
      <c r="B135" s="14" t="s">
        <v>247</v>
      </c>
      <c r="C135" s="15" t="s">
        <v>248</v>
      </c>
      <c r="D135" s="24">
        <v>135245675</v>
      </c>
      <c r="E135" s="25">
        <v>150341627</v>
      </c>
      <c r="F135" s="25">
        <v>152849157</v>
      </c>
      <c r="G135" s="34">
        <f t="shared" si="27"/>
        <v>1.0166788802944111</v>
      </c>
      <c r="H135" s="24">
        <v>7725079</v>
      </c>
      <c r="I135" s="25">
        <v>9119898</v>
      </c>
      <c r="J135" s="25">
        <v>21650538</v>
      </c>
      <c r="K135" s="24">
        <v>38495515</v>
      </c>
      <c r="L135" s="24">
        <v>8597743</v>
      </c>
      <c r="M135" s="25">
        <v>69634228</v>
      </c>
      <c r="N135" s="25">
        <v>9647202</v>
      </c>
      <c r="O135" s="24">
        <v>87879173</v>
      </c>
      <c r="P135" s="24">
        <v>9467957</v>
      </c>
      <c r="Q135" s="25">
        <v>8220756</v>
      </c>
      <c r="R135" s="25">
        <v>8785756</v>
      </c>
      <c r="S135" s="40">
        <v>26474469</v>
      </c>
      <c r="T135" s="24">
        <v>0</v>
      </c>
      <c r="U135" s="25">
        <v>0</v>
      </c>
      <c r="V135" s="25">
        <v>0</v>
      </c>
      <c r="W135" s="40">
        <v>0</v>
      </c>
    </row>
    <row r="136" spans="1:23" ht="13.5">
      <c r="A136" s="13" t="s">
        <v>26</v>
      </c>
      <c r="B136" s="14" t="s">
        <v>249</v>
      </c>
      <c r="C136" s="15" t="s">
        <v>250</v>
      </c>
      <c r="D136" s="24">
        <v>0</v>
      </c>
      <c r="E136" s="25">
        <v>0</v>
      </c>
      <c r="F136" s="25">
        <v>0</v>
      </c>
      <c r="G136" s="34">
        <f t="shared" si="27"/>
        <v>0</v>
      </c>
      <c r="H136" s="24">
        <v>0</v>
      </c>
      <c r="I136" s="25">
        <v>0</v>
      </c>
      <c r="J136" s="25">
        <v>0</v>
      </c>
      <c r="K136" s="24">
        <v>0</v>
      </c>
      <c r="L136" s="24">
        <v>0</v>
      </c>
      <c r="M136" s="25">
        <v>0</v>
      </c>
      <c r="N136" s="25">
        <v>0</v>
      </c>
      <c r="O136" s="24">
        <v>0</v>
      </c>
      <c r="P136" s="24">
        <v>0</v>
      </c>
      <c r="Q136" s="25">
        <v>0</v>
      </c>
      <c r="R136" s="25">
        <v>0</v>
      </c>
      <c r="S136" s="40">
        <v>0</v>
      </c>
      <c r="T136" s="24">
        <v>0</v>
      </c>
      <c r="U136" s="25">
        <v>0</v>
      </c>
      <c r="V136" s="25">
        <v>0</v>
      </c>
      <c r="W136" s="40">
        <v>0</v>
      </c>
    </row>
    <row r="137" spans="1:23" ht="13.5">
      <c r="A137" s="13" t="s">
        <v>26</v>
      </c>
      <c r="B137" s="14" t="s">
        <v>251</v>
      </c>
      <c r="C137" s="15" t="s">
        <v>252</v>
      </c>
      <c r="D137" s="24">
        <v>552435627</v>
      </c>
      <c r="E137" s="25">
        <v>575913992</v>
      </c>
      <c r="F137" s="25">
        <v>368733168</v>
      </c>
      <c r="G137" s="34">
        <f t="shared" si="27"/>
        <v>0.6402573528722324</v>
      </c>
      <c r="H137" s="24">
        <v>24734287</v>
      </c>
      <c r="I137" s="25">
        <v>54139387</v>
      </c>
      <c r="J137" s="25">
        <v>44088600</v>
      </c>
      <c r="K137" s="24">
        <v>122962274</v>
      </c>
      <c r="L137" s="24">
        <v>38926156</v>
      </c>
      <c r="M137" s="25">
        <v>41783320</v>
      </c>
      <c r="N137" s="25">
        <v>68114852</v>
      </c>
      <c r="O137" s="24">
        <v>148824328</v>
      </c>
      <c r="P137" s="24">
        <v>3130170</v>
      </c>
      <c r="Q137" s="25">
        <v>44662972</v>
      </c>
      <c r="R137" s="25">
        <v>49153424</v>
      </c>
      <c r="S137" s="40">
        <v>96946566</v>
      </c>
      <c r="T137" s="24">
        <v>0</v>
      </c>
      <c r="U137" s="25">
        <v>0</v>
      </c>
      <c r="V137" s="25">
        <v>0</v>
      </c>
      <c r="W137" s="40">
        <v>0</v>
      </c>
    </row>
    <row r="138" spans="1:23" ht="13.5">
      <c r="A138" s="13" t="s">
        <v>26</v>
      </c>
      <c r="B138" s="14" t="s">
        <v>253</v>
      </c>
      <c r="C138" s="15" t="s">
        <v>254</v>
      </c>
      <c r="D138" s="24">
        <v>190086898</v>
      </c>
      <c r="E138" s="25">
        <v>192930912</v>
      </c>
      <c r="F138" s="25">
        <v>160827221</v>
      </c>
      <c r="G138" s="34">
        <f t="shared" si="27"/>
        <v>0.8336000661210786</v>
      </c>
      <c r="H138" s="24">
        <v>13064579</v>
      </c>
      <c r="I138" s="25">
        <v>15427987</v>
      </c>
      <c r="J138" s="25">
        <v>19757421</v>
      </c>
      <c r="K138" s="24">
        <v>48249987</v>
      </c>
      <c r="L138" s="24">
        <v>16991174</v>
      </c>
      <c r="M138" s="25">
        <v>20213997</v>
      </c>
      <c r="N138" s="25">
        <v>21898697</v>
      </c>
      <c r="O138" s="24">
        <v>59103868</v>
      </c>
      <c r="P138" s="24">
        <v>17861506</v>
      </c>
      <c r="Q138" s="25">
        <v>16595811</v>
      </c>
      <c r="R138" s="25">
        <v>19016049</v>
      </c>
      <c r="S138" s="40">
        <v>53473366</v>
      </c>
      <c r="T138" s="24">
        <v>0</v>
      </c>
      <c r="U138" s="25">
        <v>0</v>
      </c>
      <c r="V138" s="25">
        <v>0</v>
      </c>
      <c r="W138" s="40">
        <v>0</v>
      </c>
    </row>
    <row r="139" spans="1:23" ht="13.5">
      <c r="A139" s="13" t="s">
        <v>26</v>
      </c>
      <c r="B139" s="14" t="s">
        <v>255</v>
      </c>
      <c r="C139" s="15" t="s">
        <v>256</v>
      </c>
      <c r="D139" s="24">
        <v>395346321</v>
      </c>
      <c r="E139" s="25">
        <v>387968756</v>
      </c>
      <c r="F139" s="25">
        <v>280476127</v>
      </c>
      <c r="G139" s="34">
        <f t="shared" si="27"/>
        <v>0.7229348308656072</v>
      </c>
      <c r="H139" s="24">
        <v>33316846</v>
      </c>
      <c r="I139" s="25">
        <v>31902823</v>
      </c>
      <c r="J139" s="25">
        <v>33487489</v>
      </c>
      <c r="K139" s="24">
        <v>98707158</v>
      </c>
      <c r="L139" s="24">
        <v>38115761</v>
      </c>
      <c r="M139" s="25">
        <v>35143119</v>
      </c>
      <c r="N139" s="25">
        <v>29860920</v>
      </c>
      <c r="O139" s="24">
        <v>103119800</v>
      </c>
      <c r="P139" s="24">
        <v>20233632</v>
      </c>
      <c r="Q139" s="25">
        <v>33038408</v>
      </c>
      <c r="R139" s="25">
        <v>25377129</v>
      </c>
      <c r="S139" s="40">
        <v>78649169</v>
      </c>
      <c r="T139" s="24">
        <v>0</v>
      </c>
      <c r="U139" s="25">
        <v>0</v>
      </c>
      <c r="V139" s="25">
        <v>0</v>
      </c>
      <c r="W139" s="40">
        <v>0</v>
      </c>
    </row>
    <row r="140" spans="1:23" ht="13.5">
      <c r="A140" s="13" t="s">
        <v>41</v>
      </c>
      <c r="B140" s="14" t="s">
        <v>257</v>
      </c>
      <c r="C140" s="15" t="s">
        <v>258</v>
      </c>
      <c r="D140" s="24">
        <v>607724951</v>
      </c>
      <c r="E140" s="25">
        <v>558133191</v>
      </c>
      <c r="F140" s="25">
        <v>445372744</v>
      </c>
      <c r="G140" s="34">
        <f t="shared" si="27"/>
        <v>0.7979685694771734</v>
      </c>
      <c r="H140" s="24">
        <v>34933510</v>
      </c>
      <c r="I140" s="25">
        <v>49649635</v>
      </c>
      <c r="J140" s="25">
        <v>46059571</v>
      </c>
      <c r="K140" s="24">
        <v>130642716</v>
      </c>
      <c r="L140" s="24">
        <v>43850411</v>
      </c>
      <c r="M140" s="25">
        <v>50254696</v>
      </c>
      <c r="N140" s="25">
        <v>89300677</v>
      </c>
      <c r="O140" s="24">
        <v>183405784</v>
      </c>
      <c r="P140" s="24">
        <v>46686929</v>
      </c>
      <c r="Q140" s="25">
        <v>26010547</v>
      </c>
      <c r="R140" s="25">
        <v>58626768</v>
      </c>
      <c r="S140" s="40">
        <v>131324244</v>
      </c>
      <c r="T140" s="24">
        <v>0</v>
      </c>
      <c r="U140" s="25">
        <v>0</v>
      </c>
      <c r="V140" s="25">
        <v>0</v>
      </c>
      <c r="W140" s="40">
        <v>0</v>
      </c>
    </row>
    <row r="141" spans="1:23" ht="13.5">
      <c r="A141" s="16"/>
      <c r="B141" s="17" t="s">
        <v>259</v>
      </c>
      <c r="C141" s="18"/>
      <c r="D141" s="26">
        <f>SUM(D135:D140)</f>
        <v>1880839472</v>
      </c>
      <c r="E141" s="27">
        <f>SUM(E135:E140)</f>
        <v>1865288478</v>
      </c>
      <c r="F141" s="27">
        <f>SUM(F135:F140)</f>
        <v>1408258417</v>
      </c>
      <c r="G141" s="35">
        <f t="shared" si="27"/>
        <v>0.7549815664491549</v>
      </c>
      <c r="H141" s="26">
        <f aca="true" t="shared" si="29" ref="H141:W141">SUM(H135:H140)</f>
        <v>113774301</v>
      </c>
      <c r="I141" s="27">
        <f t="shared" si="29"/>
        <v>160239730</v>
      </c>
      <c r="J141" s="27">
        <f t="shared" si="29"/>
        <v>165043619</v>
      </c>
      <c r="K141" s="26">
        <f t="shared" si="29"/>
        <v>439057650</v>
      </c>
      <c r="L141" s="26">
        <f t="shared" si="29"/>
        <v>146481245</v>
      </c>
      <c r="M141" s="27">
        <f t="shared" si="29"/>
        <v>217029360</v>
      </c>
      <c r="N141" s="27">
        <f t="shared" si="29"/>
        <v>218822348</v>
      </c>
      <c r="O141" s="26">
        <f t="shared" si="29"/>
        <v>582332953</v>
      </c>
      <c r="P141" s="26">
        <f t="shared" si="29"/>
        <v>97380194</v>
      </c>
      <c r="Q141" s="27">
        <f t="shared" si="29"/>
        <v>128528494</v>
      </c>
      <c r="R141" s="27">
        <f t="shared" si="29"/>
        <v>160959126</v>
      </c>
      <c r="S141" s="41">
        <f t="shared" si="29"/>
        <v>386867814</v>
      </c>
      <c r="T141" s="26">
        <f t="shared" si="29"/>
        <v>0</v>
      </c>
      <c r="U141" s="27">
        <f t="shared" si="29"/>
        <v>0</v>
      </c>
      <c r="V141" s="27">
        <f t="shared" si="29"/>
        <v>0</v>
      </c>
      <c r="W141" s="41">
        <f t="shared" si="29"/>
        <v>0</v>
      </c>
    </row>
    <row r="142" spans="1:23" ht="13.5">
      <c r="A142" s="13" t="s">
        <v>26</v>
      </c>
      <c r="B142" s="14" t="s">
        <v>260</v>
      </c>
      <c r="C142" s="15" t="s">
        <v>261</v>
      </c>
      <c r="D142" s="24">
        <v>203705756</v>
      </c>
      <c r="E142" s="25">
        <v>210254460</v>
      </c>
      <c r="F142" s="25">
        <v>142973087</v>
      </c>
      <c r="G142" s="34">
        <f t="shared" si="27"/>
        <v>0.6800002577828789</v>
      </c>
      <c r="H142" s="24">
        <v>13598937</v>
      </c>
      <c r="I142" s="25">
        <v>8828711</v>
      </c>
      <c r="J142" s="25">
        <v>12816556</v>
      </c>
      <c r="K142" s="24">
        <v>35244204</v>
      </c>
      <c r="L142" s="24">
        <v>15372979</v>
      </c>
      <c r="M142" s="25">
        <v>19792893</v>
      </c>
      <c r="N142" s="25">
        <v>20685657</v>
      </c>
      <c r="O142" s="24">
        <v>55851529</v>
      </c>
      <c r="P142" s="24">
        <v>16404159</v>
      </c>
      <c r="Q142" s="25">
        <v>17952950</v>
      </c>
      <c r="R142" s="25">
        <v>17520245</v>
      </c>
      <c r="S142" s="40">
        <v>51877354</v>
      </c>
      <c r="T142" s="24">
        <v>0</v>
      </c>
      <c r="U142" s="25">
        <v>0</v>
      </c>
      <c r="V142" s="25">
        <v>0</v>
      </c>
      <c r="W142" s="40">
        <v>0</v>
      </c>
    </row>
    <row r="143" spans="1:23" ht="13.5">
      <c r="A143" s="13" t="s">
        <v>26</v>
      </c>
      <c r="B143" s="14" t="s">
        <v>262</v>
      </c>
      <c r="C143" s="15" t="s">
        <v>263</v>
      </c>
      <c r="D143" s="24">
        <v>235059473</v>
      </c>
      <c r="E143" s="25">
        <v>245082485</v>
      </c>
      <c r="F143" s="25">
        <v>175035483</v>
      </c>
      <c r="G143" s="34">
        <f t="shared" si="27"/>
        <v>0.7141900940003933</v>
      </c>
      <c r="H143" s="24">
        <v>13795879</v>
      </c>
      <c r="I143" s="25">
        <v>16077677</v>
      </c>
      <c r="J143" s="25">
        <v>18832912</v>
      </c>
      <c r="K143" s="24">
        <v>48706468</v>
      </c>
      <c r="L143" s="24">
        <v>14564184</v>
      </c>
      <c r="M143" s="25">
        <v>22004994</v>
      </c>
      <c r="N143" s="25">
        <v>28571817</v>
      </c>
      <c r="O143" s="24">
        <v>65140995</v>
      </c>
      <c r="P143" s="24">
        <v>13448153</v>
      </c>
      <c r="Q143" s="25">
        <v>16459320</v>
      </c>
      <c r="R143" s="25">
        <v>31280547</v>
      </c>
      <c r="S143" s="40">
        <v>61188020</v>
      </c>
      <c r="T143" s="24">
        <v>0</v>
      </c>
      <c r="U143" s="25">
        <v>0</v>
      </c>
      <c r="V143" s="25">
        <v>0</v>
      </c>
      <c r="W143" s="40">
        <v>0</v>
      </c>
    </row>
    <row r="144" spans="1:23" ht="13.5">
      <c r="A144" s="13" t="s">
        <v>26</v>
      </c>
      <c r="B144" s="14" t="s">
        <v>264</v>
      </c>
      <c r="C144" s="15" t="s">
        <v>265</v>
      </c>
      <c r="D144" s="24">
        <v>248321342</v>
      </c>
      <c r="E144" s="25">
        <v>236378238</v>
      </c>
      <c r="F144" s="25">
        <v>122729801</v>
      </c>
      <c r="G144" s="34">
        <f t="shared" si="27"/>
        <v>0.5192093910100134</v>
      </c>
      <c r="H144" s="24">
        <v>22121055</v>
      </c>
      <c r="I144" s="25">
        <v>18940685</v>
      </c>
      <c r="J144" s="25">
        <v>49255045</v>
      </c>
      <c r="K144" s="24">
        <v>90316785</v>
      </c>
      <c r="L144" s="24">
        <v>16411366</v>
      </c>
      <c r="M144" s="25">
        <v>0</v>
      </c>
      <c r="N144" s="25">
        <v>0</v>
      </c>
      <c r="O144" s="24">
        <v>16411366</v>
      </c>
      <c r="P144" s="24">
        <v>3405907</v>
      </c>
      <c r="Q144" s="25">
        <v>5404106</v>
      </c>
      <c r="R144" s="25">
        <v>7191637</v>
      </c>
      <c r="S144" s="40">
        <v>16001650</v>
      </c>
      <c r="T144" s="24">
        <v>0</v>
      </c>
      <c r="U144" s="25">
        <v>0</v>
      </c>
      <c r="V144" s="25">
        <v>0</v>
      </c>
      <c r="W144" s="40">
        <v>0</v>
      </c>
    </row>
    <row r="145" spans="1:23" ht="13.5">
      <c r="A145" s="13" t="s">
        <v>26</v>
      </c>
      <c r="B145" s="14" t="s">
        <v>266</v>
      </c>
      <c r="C145" s="15" t="s">
        <v>267</v>
      </c>
      <c r="D145" s="24">
        <v>145245834</v>
      </c>
      <c r="E145" s="25">
        <v>166906253</v>
      </c>
      <c r="F145" s="25">
        <v>91918627</v>
      </c>
      <c r="G145" s="34">
        <f t="shared" si="27"/>
        <v>0.5507200919548533</v>
      </c>
      <c r="H145" s="24">
        <v>9329466</v>
      </c>
      <c r="I145" s="25">
        <v>10533641</v>
      </c>
      <c r="J145" s="25">
        <v>10593642</v>
      </c>
      <c r="K145" s="24">
        <v>30456749</v>
      </c>
      <c r="L145" s="24">
        <v>13346091</v>
      </c>
      <c r="M145" s="25">
        <v>10992622</v>
      </c>
      <c r="N145" s="25">
        <v>12553795</v>
      </c>
      <c r="O145" s="24">
        <v>36892508</v>
      </c>
      <c r="P145" s="24">
        <v>10003536</v>
      </c>
      <c r="Q145" s="25">
        <v>10255885</v>
      </c>
      <c r="R145" s="25">
        <v>4309949</v>
      </c>
      <c r="S145" s="40">
        <v>24569370</v>
      </c>
      <c r="T145" s="24">
        <v>0</v>
      </c>
      <c r="U145" s="25">
        <v>0</v>
      </c>
      <c r="V145" s="25">
        <v>0</v>
      </c>
      <c r="W145" s="40">
        <v>0</v>
      </c>
    </row>
    <row r="146" spans="1:23" ht="13.5">
      <c r="A146" s="13" t="s">
        <v>41</v>
      </c>
      <c r="B146" s="14" t="s">
        <v>268</v>
      </c>
      <c r="C146" s="15" t="s">
        <v>269</v>
      </c>
      <c r="D146" s="24">
        <v>499293393</v>
      </c>
      <c r="E146" s="25">
        <v>506696350</v>
      </c>
      <c r="F146" s="25">
        <v>322873232</v>
      </c>
      <c r="G146" s="34">
        <f t="shared" si="27"/>
        <v>0.6372124685721537</v>
      </c>
      <c r="H146" s="24">
        <v>24164202</v>
      </c>
      <c r="I146" s="25">
        <v>27324857</v>
      </c>
      <c r="J146" s="25">
        <v>35571805</v>
      </c>
      <c r="K146" s="24">
        <v>87060864</v>
      </c>
      <c r="L146" s="24">
        <v>32102336</v>
      </c>
      <c r="M146" s="25">
        <v>36562704</v>
      </c>
      <c r="N146" s="25">
        <v>56778825</v>
      </c>
      <c r="O146" s="24">
        <v>125443865</v>
      </c>
      <c r="P146" s="24">
        <v>20858491</v>
      </c>
      <c r="Q146" s="25">
        <v>48079450</v>
      </c>
      <c r="R146" s="25">
        <v>41430562</v>
      </c>
      <c r="S146" s="40">
        <v>110368503</v>
      </c>
      <c r="T146" s="24">
        <v>0</v>
      </c>
      <c r="U146" s="25">
        <v>0</v>
      </c>
      <c r="V146" s="25">
        <v>0</v>
      </c>
      <c r="W146" s="40">
        <v>0</v>
      </c>
    </row>
    <row r="147" spans="1:23" ht="13.5">
      <c r="A147" s="19"/>
      <c r="B147" s="20" t="s">
        <v>270</v>
      </c>
      <c r="C147" s="21"/>
      <c r="D147" s="30">
        <f>SUM(D142:D146)</f>
        <v>1331625798</v>
      </c>
      <c r="E147" s="31">
        <f>SUM(E142:E146)</f>
        <v>1365317786</v>
      </c>
      <c r="F147" s="31">
        <f>SUM(F142:F146)</f>
        <v>855530230</v>
      </c>
      <c r="G147" s="37">
        <f t="shared" si="27"/>
        <v>0.6266161905840726</v>
      </c>
      <c r="H147" s="30">
        <f aca="true" t="shared" si="30" ref="H147:W147">SUM(H142:H146)</f>
        <v>83009539</v>
      </c>
      <c r="I147" s="31">
        <f t="shared" si="30"/>
        <v>81705571</v>
      </c>
      <c r="J147" s="31">
        <f t="shared" si="30"/>
        <v>127069960</v>
      </c>
      <c r="K147" s="30">
        <f t="shared" si="30"/>
        <v>291785070</v>
      </c>
      <c r="L147" s="30">
        <f t="shared" si="30"/>
        <v>91796956</v>
      </c>
      <c r="M147" s="31">
        <f t="shared" si="30"/>
        <v>89353213</v>
      </c>
      <c r="N147" s="31">
        <f t="shared" si="30"/>
        <v>118590094</v>
      </c>
      <c r="O147" s="30">
        <f t="shared" si="30"/>
        <v>299740263</v>
      </c>
      <c r="P147" s="30">
        <f t="shared" si="30"/>
        <v>64120246</v>
      </c>
      <c r="Q147" s="31">
        <f t="shared" si="30"/>
        <v>98151711</v>
      </c>
      <c r="R147" s="31">
        <f t="shared" si="30"/>
        <v>101732940</v>
      </c>
      <c r="S147" s="43">
        <f t="shared" si="30"/>
        <v>264004897</v>
      </c>
      <c r="T147" s="26">
        <f t="shared" si="30"/>
        <v>0</v>
      </c>
      <c r="U147" s="27">
        <f t="shared" si="30"/>
        <v>0</v>
      </c>
      <c r="V147" s="27">
        <f t="shared" si="30"/>
        <v>0</v>
      </c>
      <c r="W147" s="41">
        <f t="shared" si="30"/>
        <v>0</v>
      </c>
    </row>
    <row r="148" spans="1:23" ht="13.5">
      <c r="A148" s="13" t="s">
        <v>26</v>
      </c>
      <c r="B148" s="14" t="s">
        <v>271</v>
      </c>
      <c r="C148" s="15" t="s">
        <v>272</v>
      </c>
      <c r="D148" s="24">
        <v>176659707</v>
      </c>
      <c r="E148" s="25">
        <v>176175677</v>
      </c>
      <c r="F148" s="25">
        <v>146340787</v>
      </c>
      <c r="G148" s="34">
        <f t="shared" si="27"/>
        <v>0.8306526161383787</v>
      </c>
      <c r="H148" s="24">
        <v>19229637</v>
      </c>
      <c r="I148" s="25">
        <v>12741975</v>
      </c>
      <c r="J148" s="25">
        <v>13965831</v>
      </c>
      <c r="K148" s="24">
        <v>45937443</v>
      </c>
      <c r="L148" s="24">
        <v>13607400</v>
      </c>
      <c r="M148" s="25">
        <v>16593953</v>
      </c>
      <c r="N148" s="25">
        <v>19579258</v>
      </c>
      <c r="O148" s="24">
        <v>49780611</v>
      </c>
      <c r="P148" s="24">
        <v>13948948</v>
      </c>
      <c r="Q148" s="25">
        <v>18531563</v>
      </c>
      <c r="R148" s="25">
        <v>18142222</v>
      </c>
      <c r="S148" s="40">
        <v>50622733</v>
      </c>
      <c r="T148" s="24">
        <v>0</v>
      </c>
      <c r="U148" s="25">
        <v>0</v>
      </c>
      <c r="V148" s="25">
        <v>0</v>
      </c>
      <c r="W148" s="40">
        <v>0</v>
      </c>
    </row>
    <row r="149" spans="1:23" ht="13.5">
      <c r="A149" s="13" t="s">
        <v>26</v>
      </c>
      <c r="B149" s="14" t="s">
        <v>273</v>
      </c>
      <c r="C149" s="15" t="s">
        <v>274</v>
      </c>
      <c r="D149" s="24">
        <v>3234246900</v>
      </c>
      <c r="E149" s="25">
        <v>3292395000</v>
      </c>
      <c r="F149" s="25">
        <v>2261987849</v>
      </c>
      <c r="G149" s="34">
        <f t="shared" si="27"/>
        <v>0.687034164794929</v>
      </c>
      <c r="H149" s="24">
        <v>144412889</v>
      </c>
      <c r="I149" s="25">
        <v>254366703</v>
      </c>
      <c r="J149" s="25">
        <v>381712770</v>
      </c>
      <c r="K149" s="24">
        <v>780492362</v>
      </c>
      <c r="L149" s="24">
        <v>181791414</v>
      </c>
      <c r="M149" s="25">
        <v>245886930</v>
      </c>
      <c r="N149" s="25">
        <v>367206598</v>
      </c>
      <c r="O149" s="24">
        <v>794884942</v>
      </c>
      <c r="P149" s="24">
        <v>135839742</v>
      </c>
      <c r="Q149" s="25">
        <v>298085203</v>
      </c>
      <c r="R149" s="25">
        <v>252685600</v>
      </c>
      <c r="S149" s="40">
        <v>686610545</v>
      </c>
      <c r="T149" s="24">
        <v>0</v>
      </c>
      <c r="U149" s="25">
        <v>0</v>
      </c>
      <c r="V149" s="25">
        <v>0</v>
      </c>
      <c r="W149" s="40">
        <v>0</v>
      </c>
    </row>
    <row r="150" spans="1:23" ht="13.5">
      <c r="A150" s="13" t="s">
        <v>26</v>
      </c>
      <c r="B150" s="14" t="s">
        <v>275</v>
      </c>
      <c r="C150" s="15" t="s">
        <v>276</v>
      </c>
      <c r="D150" s="24">
        <v>494809660</v>
      </c>
      <c r="E150" s="25">
        <v>494809660</v>
      </c>
      <c r="F150" s="25">
        <v>345936175</v>
      </c>
      <c r="G150" s="34">
        <f t="shared" si="27"/>
        <v>0.6991297926560286</v>
      </c>
      <c r="H150" s="24">
        <v>62621310</v>
      </c>
      <c r="I150" s="25">
        <v>31616481</v>
      </c>
      <c r="J150" s="25">
        <v>30509198</v>
      </c>
      <c r="K150" s="24">
        <v>124746989</v>
      </c>
      <c r="L150" s="24">
        <v>16739656</v>
      </c>
      <c r="M150" s="25">
        <v>56297708</v>
      </c>
      <c r="N150" s="25">
        <v>35826390</v>
      </c>
      <c r="O150" s="24">
        <v>108863754</v>
      </c>
      <c r="P150" s="24">
        <v>35729522</v>
      </c>
      <c r="Q150" s="25">
        <v>43518331</v>
      </c>
      <c r="R150" s="25">
        <v>33077579</v>
      </c>
      <c r="S150" s="40">
        <v>112325432</v>
      </c>
      <c r="T150" s="24">
        <v>0</v>
      </c>
      <c r="U150" s="25">
        <v>0</v>
      </c>
      <c r="V150" s="25">
        <v>0</v>
      </c>
      <c r="W150" s="40">
        <v>0</v>
      </c>
    </row>
    <row r="151" spans="1:23" ht="13.5">
      <c r="A151" s="13" t="s">
        <v>26</v>
      </c>
      <c r="B151" s="14" t="s">
        <v>277</v>
      </c>
      <c r="C151" s="15" t="s">
        <v>278</v>
      </c>
      <c r="D151" s="24">
        <v>141702283</v>
      </c>
      <c r="E151" s="25">
        <v>145013140</v>
      </c>
      <c r="F151" s="25">
        <v>119662653</v>
      </c>
      <c r="G151" s="34">
        <f t="shared" si="27"/>
        <v>0.8251848970376063</v>
      </c>
      <c r="H151" s="24">
        <v>2781606</v>
      </c>
      <c r="I151" s="25">
        <v>9251779</v>
      </c>
      <c r="J151" s="25">
        <v>32787840</v>
      </c>
      <c r="K151" s="24">
        <v>44821225</v>
      </c>
      <c r="L151" s="24">
        <v>8865890</v>
      </c>
      <c r="M151" s="25">
        <v>18141062</v>
      </c>
      <c r="N151" s="25">
        <v>13801091</v>
      </c>
      <c r="O151" s="24">
        <v>40808043</v>
      </c>
      <c r="P151" s="24">
        <v>8145764</v>
      </c>
      <c r="Q151" s="25">
        <v>12791844</v>
      </c>
      <c r="R151" s="25">
        <v>13095777</v>
      </c>
      <c r="S151" s="40">
        <v>34033385</v>
      </c>
      <c r="T151" s="24">
        <v>0</v>
      </c>
      <c r="U151" s="25">
        <v>0</v>
      </c>
      <c r="V151" s="25">
        <v>0</v>
      </c>
      <c r="W151" s="40">
        <v>0</v>
      </c>
    </row>
    <row r="152" spans="1:23" ht="13.5">
      <c r="A152" s="13" t="s">
        <v>26</v>
      </c>
      <c r="B152" s="14" t="s">
        <v>279</v>
      </c>
      <c r="C152" s="15" t="s">
        <v>280</v>
      </c>
      <c r="D152" s="24">
        <v>160411146</v>
      </c>
      <c r="E152" s="25">
        <v>182577978</v>
      </c>
      <c r="F152" s="25">
        <v>69478277</v>
      </c>
      <c r="G152" s="34">
        <f t="shared" si="27"/>
        <v>0.380540291666501</v>
      </c>
      <c r="H152" s="24">
        <v>7962648</v>
      </c>
      <c r="I152" s="25">
        <v>8021764</v>
      </c>
      <c r="J152" s="25">
        <v>8946050</v>
      </c>
      <c r="K152" s="24">
        <v>24930462</v>
      </c>
      <c r="L152" s="24">
        <v>6814924</v>
      </c>
      <c r="M152" s="25">
        <v>292412</v>
      </c>
      <c r="N152" s="25">
        <v>6252993</v>
      </c>
      <c r="O152" s="24">
        <v>13360329</v>
      </c>
      <c r="P152" s="24">
        <v>15106319</v>
      </c>
      <c r="Q152" s="25">
        <v>6907864</v>
      </c>
      <c r="R152" s="25">
        <v>9173303</v>
      </c>
      <c r="S152" s="40">
        <v>31187486</v>
      </c>
      <c r="T152" s="24">
        <v>0</v>
      </c>
      <c r="U152" s="25">
        <v>0</v>
      </c>
      <c r="V152" s="25">
        <v>0</v>
      </c>
      <c r="W152" s="40">
        <v>0</v>
      </c>
    </row>
    <row r="153" spans="1:23" ht="13.5">
      <c r="A153" s="13" t="s">
        <v>41</v>
      </c>
      <c r="B153" s="14" t="s">
        <v>281</v>
      </c>
      <c r="C153" s="15" t="s">
        <v>282</v>
      </c>
      <c r="D153" s="24">
        <v>826215042</v>
      </c>
      <c r="E153" s="25">
        <v>830665744</v>
      </c>
      <c r="F153" s="25">
        <v>616420672</v>
      </c>
      <c r="G153" s="34">
        <f t="shared" si="27"/>
        <v>0.7420802849431094</v>
      </c>
      <c r="H153" s="24">
        <v>65015840</v>
      </c>
      <c r="I153" s="25">
        <v>84832455</v>
      </c>
      <c r="J153" s="25">
        <v>79564652</v>
      </c>
      <c r="K153" s="24">
        <v>229412947</v>
      </c>
      <c r="L153" s="24">
        <v>30811259</v>
      </c>
      <c r="M153" s="25">
        <v>82895168</v>
      </c>
      <c r="N153" s="25">
        <v>75973932</v>
      </c>
      <c r="O153" s="24">
        <v>189680359</v>
      </c>
      <c r="P153" s="24">
        <v>71291423</v>
      </c>
      <c r="Q153" s="25">
        <v>57610499</v>
      </c>
      <c r="R153" s="25">
        <v>68425444</v>
      </c>
      <c r="S153" s="40">
        <v>197327366</v>
      </c>
      <c r="T153" s="24">
        <v>0</v>
      </c>
      <c r="U153" s="25">
        <v>0</v>
      </c>
      <c r="V153" s="25">
        <v>0</v>
      </c>
      <c r="W153" s="40">
        <v>0</v>
      </c>
    </row>
    <row r="154" spans="1:23" ht="13.5">
      <c r="A154" s="16"/>
      <c r="B154" s="17" t="s">
        <v>283</v>
      </c>
      <c r="C154" s="18"/>
      <c r="D154" s="26">
        <f>SUM(D148:D153)</f>
        <v>5034044738</v>
      </c>
      <c r="E154" s="27">
        <f>SUM(E148:E153)</f>
        <v>5121637199</v>
      </c>
      <c r="F154" s="27">
        <f>SUM(F148:F153)</f>
        <v>3559826413</v>
      </c>
      <c r="G154" s="35">
        <f t="shared" si="27"/>
        <v>0.6950563412994298</v>
      </c>
      <c r="H154" s="26">
        <f aca="true" t="shared" si="31" ref="H154:W154">SUM(H148:H153)</f>
        <v>302023930</v>
      </c>
      <c r="I154" s="27">
        <f t="shared" si="31"/>
        <v>400831157</v>
      </c>
      <c r="J154" s="27">
        <f t="shared" si="31"/>
        <v>547486341</v>
      </c>
      <c r="K154" s="26">
        <f t="shared" si="31"/>
        <v>1250341428</v>
      </c>
      <c r="L154" s="26">
        <f t="shared" si="31"/>
        <v>258630543</v>
      </c>
      <c r="M154" s="27">
        <f t="shared" si="31"/>
        <v>420107233</v>
      </c>
      <c r="N154" s="27">
        <f t="shared" si="31"/>
        <v>518640262</v>
      </c>
      <c r="O154" s="26">
        <f t="shared" si="31"/>
        <v>1197378038</v>
      </c>
      <c r="P154" s="26">
        <f t="shared" si="31"/>
        <v>280061718</v>
      </c>
      <c r="Q154" s="27">
        <f t="shared" si="31"/>
        <v>437445304</v>
      </c>
      <c r="R154" s="27">
        <f t="shared" si="31"/>
        <v>394599925</v>
      </c>
      <c r="S154" s="41">
        <f t="shared" si="31"/>
        <v>1112106947</v>
      </c>
      <c r="T154" s="26">
        <f t="shared" si="31"/>
        <v>0</v>
      </c>
      <c r="U154" s="27">
        <f t="shared" si="31"/>
        <v>0</v>
      </c>
      <c r="V154" s="27">
        <f t="shared" si="31"/>
        <v>0</v>
      </c>
      <c r="W154" s="41">
        <f t="shared" si="31"/>
        <v>0</v>
      </c>
    </row>
    <row r="155" spans="1:23" ht="13.5">
      <c r="A155" s="13" t="s">
        <v>26</v>
      </c>
      <c r="B155" s="14" t="s">
        <v>284</v>
      </c>
      <c r="C155" s="15" t="s">
        <v>285</v>
      </c>
      <c r="D155" s="24">
        <v>297943331</v>
      </c>
      <c r="E155" s="25">
        <v>309534756</v>
      </c>
      <c r="F155" s="25">
        <v>174055508</v>
      </c>
      <c r="G155" s="34">
        <f t="shared" si="27"/>
        <v>0.5623132931799103</v>
      </c>
      <c r="H155" s="24">
        <v>15607624</v>
      </c>
      <c r="I155" s="25">
        <v>15924902</v>
      </c>
      <c r="J155" s="25">
        <v>17447592</v>
      </c>
      <c r="K155" s="24">
        <v>48980118</v>
      </c>
      <c r="L155" s="24">
        <v>26750517</v>
      </c>
      <c r="M155" s="25">
        <v>19886239</v>
      </c>
      <c r="N155" s="25">
        <v>22509802</v>
      </c>
      <c r="O155" s="24">
        <v>69146558</v>
      </c>
      <c r="P155" s="24">
        <v>20544213</v>
      </c>
      <c r="Q155" s="25">
        <v>17325470</v>
      </c>
      <c r="R155" s="25">
        <v>18059149</v>
      </c>
      <c r="S155" s="40">
        <v>55928832</v>
      </c>
      <c r="T155" s="24">
        <v>0</v>
      </c>
      <c r="U155" s="25">
        <v>0</v>
      </c>
      <c r="V155" s="25">
        <v>0</v>
      </c>
      <c r="W155" s="40">
        <v>0</v>
      </c>
    </row>
    <row r="156" spans="1:23" ht="13.5">
      <c r="A156" s="13" t="s">
        <v>26</v>
      </c>
      <c r="B156" s="14" t="s">
        <v>286</v>
      </c>
      <c r="C156" s="15" t="s">
        <v>287</v>
      </c>
      <c r="D156" s="24">
        <v>1745715397</v>
      </c>
      <c r="E156" s="25">
        <v>1774936378</v>
      </c>
      <c r="F156" s="25">
        <v>1089197089</v>
      </c>
      <c r="G156" s="34">
        <f t="shared" si="27"/>
        <v>0.6136541582562572</v>
      </c>
      <c r="H156" s="24">
        <v>44700031</v>
      </c>
      <c r="I156" s="25">
        <v>141218355</v>
      </c>
      <c r="J156" s="25">
        <v>161766587</v>
      </c>
      <c r="K156" s="24">
        <v>347684973</v>
      </c>
      <c r="L156" s="24">
        <v>114752123</v>
      </c>
      <c r="M156" s="25">
        <v>123490975</v>
      </c>
      <c r="N156" s="25">
        <v>138534460</v>
      </c>
      <c r="O156" s="24">
        <v>376777558</v>
      </c>
      <c r="P156" s="24">
        <v>131044944</v>
      </c>
      <c r="Q156" s="25">
        <v>116010462</v>
      </c>
      <c r="R156" s="25">
        <v>117679152</v>
      </c>
      <c r="S156" s="40">
        <v>364734558</v>
      </c>
      <c r="T156" s="24">
        <v>0</v>
      </c>
      <c r="U156" s="25">
        <v>0</v>
      </c>
      <c r="V156" s="25">
        <v>0</v>
      </c>
      <c r="W156" s="40">
        <v>0</v>
      </c>
    </row>
    <row r="157" spans="1:23" ht="13.5">
      <c r="A157" s="13" t="s">
        <v>26</v>
      </c>
      <c r="B157" s="14" t="s">
        <v>288</v>
      </c>
      <c r="C157" s="15" t="s">
        <v>289</v>
      </c>
      <c r="D157" s="24">
        <v>184437536</v>
      </c>
      <c r="E157" s="25">
        <v>184178772</v>
      </c>
      <c r="F157" s="25">
        <v>117781815</v>
      </c>
      <c r="G157" s="34">
        <f t="shared" si="27"/>
        <v>0.6394972326126704</v>
      </c>
      <c r="H157" s="24">
        <v>12391196</v>
      </c>
      <c r="I157" s="25">
        <v>10283325</v>
      </c>
      <c r="J157" s="25">
        <v>16615095</v>
      </c>
      <c r="K157" s="24">
        <v>39289616</v>
      </c>
      <c r="L157" s="24">
        <v>13787984</v>
      </c>
      <c r="M157" s="25">
        <v>12747132</v>
      </c>
      <c r="N157" s="25">
        <v>19252969</v>
      </c>
      <c r="O157" s="24">
        <v>45788085</v>
      </c>
      <c r="P157" s="24">
        <v>11567670</v>
      </c>
      <c r="Q157" s="25">
        <v>10663425</v>
      </c>
      <c r="R157" s="25">
        <v>10473019</v>
      </c>
      <c r="S157" s="40">
        <v>32704114</v>
      </c>
      <c r="T157" s="24">
        <v>0</v>
      </c>
      <c r="U157" s="25">
        <v>0</v>
      </c>
      <c r="V157" s="25">
        <v>0</v>
      </c>
      <c r="W157" s="40">
        <v>0</v>
      </c>
    </row>
    <row r="158" spans="1:23" ht="13.5">
      <c r="A158" s="13" t="s">
        <v>26</v>
      </c>
      <c r="B158" s="14" t="s">
        <v>290</v>
      </c>
      <c r="C158" s="15" t="s">
        <v>291</v>
      </c>
      <c r="D158" s="24">
        <v>118216430</v>
      </c>
      <c r="E158" s="25">
        <v>131314754</v>
      </c>
      <c r="F158" s="25">
        <v>81896486</v>
      </c>
      <c r="G158" s="34">
        <f t="shared" si="27"/>
        <v>0.623665532663603</v>
      </c>
      <c r="H158" s="24">
        <v>6961295</v>
      </c>
      <c r="I158" s="25">
        <v>7131652</v>
      </c>
      <c r="J158" s="25">
        <v>11356052</v>
      </c>
      <c r="K158" s="24">
        <v>25448999</v>
      </c>
      <c r="L158" s="24">
        <v>10848070</v>
      </c>
      <c r="M158" s="25">
        <v>10812802</v>
      </c>
      <c r="N158" s="25">
        <v>10433227</v>
      </c>
      <c r="O158" s="24">
        <v>32094099</v>
      </c>
      <c r="P158" s="24">
        <v>10380848</v>
      </c>
      <c r="Q158" s="25">
        <v>11144864</v>
      </c>
      <c r="R158" s="25">
        <v>2827676</v>
      </c>
      <c r="S158" s="40">
        <v>24353388</v>
      </c>
      <c r="T158" s="24">
        <v>0</v>
      </c>
      <c r="U158" s="25">
        <v>0</v>
      </c>
      <c r="V158" s="25">
        <v>0</v>
      </c>
      <c r="W158" s="40">
        <v>0</v>
      </c>
    </row>
    <row r="159" spans="1:23" ht="13.5">
      <c r="A159" s="13" t="s">
        <v>41</v>
      </c>
      <c r="B159" s="14" t="s">
        <v>292</v>
      </c>
      <c r="C159" s="15" t="s">
        <v>293</v>
      </c>
      <c r="D159" s="24">
        <v>887364360</v>
      </c>
      <c r="E159" s="25">
        <v>896324100</v>
      </c>
      <c r="F159" s="25">
        <v>599018172</v>
      </c>
      <c r="G159" s="34">
        <f t="shared" si="27"/>
        <v>0.6683053283962799</v>
      </c>
      <c r="H159" s="24">
        <v>44353114</v>
      </c>
      <c r="I159" s="25">
        <v>92374685</v>
      </c>
      <c r="J159" s="25">
        <v>56426805</v>
      </c>
      <c r="K159" s="24">
        <v>193154604</v>
      </c>
      <c r="L159" s="24">
        <v>75937509</v>
      </c>
      <c r="M159" s="25">
        <v>46688511</v>
      </c>
      <c r="N159" s="25">
        <v>122950938</v>
      </c>
      <c r="O159" s="24">
        <v>245576958</v>
      </c>
      <c r="P159" s="24">
        <v>77870818</v>
      </c>
      <c r="Q159" s="25">
        <v>36288763</v>
      </c>
      <c r="R159" s="25">
        <v>46127029</v>
      </c>
      <c r="S159" s="40">
        <v>160286610</v>
      </c>
      <c r="T159" s="24">
        <v>0</v>
      </c>
      <c r="U159" s="25">
        <v>0</v>
      </c>
      <c r="V159" s="25">
        <v>0</v>
      </c>
      <c r="W159" s="40">
        <v>0</v>
      </c>
    </row>
    <row r="160" spans="1:23" ht="13.5">
      <c r="A160" s="16"/>
      <c r="B160" s="17" t="s">
        <v>294</v>
      </c>
      <c r="C160" s="18"/>
      <c r="D160" s="26">
        <f>SUM(D155:D159)</f>
        <v>3233677054</v>
      </c>
      <c r="E160" s="27">
        <f>SUM(E155:E159)</f>
        <v>3296288760</v>
      </c>
      <c r="F160" s="27">
        <f>SUM(F155:F159)</f>
        <v>2061949070</v>
      </c>
      <c r="G160" s="35">
        <f t="shared" si="27"/>
        <v>0.6255365412828698</v>
      </c>
      <c r="H160" s="26">
        <f aca="true" t="shared" si="32" ref="H160:W160">SUM(H155:H159)</f>
        <v>124013260</v>
      </c>
      <c r="I160" s="27">
        <f t="shared" si="32"/>
        <v>266932919</v>
      </c>
      <c r="J160" s="27">
        <f t="shared" si="32"/>
        <v>263612131</v>
      </c>
      <c r="K160" s="26">
        <f t="shared" si="32"/>
        <v>654558310</v>
      </c>
      <c r="L160" s="26">
        <f t="shared" si="32"/>
        <v>242076203</v>
      </c>
      <c r="M160" s="27">
        <f t="shared" si="32"/>
        <v>213625659</v>
      </c>
      <c r="N160" s="27">
        <f t="shared" si="32"/>
        <v>313681396</v>
      </c>
      <c r="O160" s="26">
        <f t="shared" si="32"/>
        <v>769383258</v>
      </c>
      <c r="P160" s="26">
        <f t="shared" si="32"/>
        <v>251408493</v>
      </c>
      <c r="Q160" s="27">
        <f t="shared" si="32"/>
        <v>191432984</v>
      </c>
      <c r="R160" s="27">
        <f t="shared" si="32"/>
        <v>195166025</v>
      </c>
      <c r="S160" s="41">
        <f t="shared" si="32"/>
        <v>638007502</v>
      </c>
      <c r="T160" s="26">
        <f t="shared" si="32"/>
        <v>0</v>
      </c>
      <c r="U160" s="27">
        <f t="shared" si="32"/>
        <v>0</v>
      </c>
      <c r="V160" s="27">
        <f t="shared" si="32"/>
        <v>0</v>
      </c>
      <c r="W160" s="41">
        <f t="shared" si="32"/>
        <v>0</v>
      </c>
    </row>
    <row r="161" spans="1:23" ht="13.5">
      <c r="A161" s="13" t="s">
        <v>26</v>
      </c>
      <c r="B161" s="14" t="s">
        <v>295</v>
      </c>
      <c r="C161" s="15" t="s">
        <v>296</v>
      </c>
      <c r="D161" s="24">
        <v>431413425</v>
      </c>
      <c r="E161" s="25">
        <v>436088341</v>
      </c>
      <c r="F161" s="25">
        <v>245428768</v>
      </c>
      <c r="G161" s="34">
        <f t="shared" si="27"/>
        <v>0.5627959863297515</v>
      </c>
      <c r="H161" s="24">
        <v>30485936</v>
      </c>
      <c r="I161" s="25">
        <v>16905390</v>
      </c>
      <c r="J161" s="25">
        <v>32183146</v>
      </c>
      <c r="K161" s="24">
        <v>79574472</v>
      </c>
      <c r="L161" s="24">
        <v>35712076</v>
      </c>
      <c r="M161" s="25">
        <v>27814445</v>
      </c>
      <c r="N161" s="25">
        <v>25094687</v>
      </c>
      <c r="O161" s="24">
        <v>88621208</v>
      </c>
      <c r="P161" s="24">
        <v>27664953</v>
      </c>
      <c r="Q161" s="25">
        <v>23695404</v>
      </c>
      <c r="R161" s="25">
        <v>25872731</v>
      </c>
      <c r="S161" s="40">
        <v>77233088</v>
      </c>
      <c r="T161" s="24">
        <v>0</v>
      </c>
      <c r="U161" s="25">
        <v>0</v>
      </c>
      <c r="V161" s="25">
        <v>0</v>
      </c>
      <c r="W161" s="40">
        <v>0</v>
      </c>
    </row>
    <row r="162" spans="1:23" ht="13.5">
      <c r="A162" s="13" t="s">
        <v>26</v>
      </c>
      <c r="B162" s="14" t="s">
        <v>297</v>
      </c>
      <c r="C162" s="15" t="s">
        <v>298</v>
      </c>
      <c r="D162" s="24">
        <v>244087352</v>
      </c>
      <c r="E162" s="25">
        <v>175823555</v>
      </c>
      <c r="F162" s="25">
        <v>149281719</v>
      </c>
      <c r="G162" s="34">
        <f t="shared" si="27"/>
        <v>0.8490427747294724</v>
      </c>
      <c r="H162" s="24">
        <v>3267435</v>
      </c>
      <c r="I162" s="25">
        <v>22741188</v>
      </c>
      <c r="J162" s="25">
        <v>34668927</v>
      </c>
      <c r="K162" s="24">
        <v>60677550</v>
      </c>
      <c r="L162" s="24">
        <v>26863586</v>
      </c>
      <c r="M162" s="25">
        <v>15160575</v>
      </c>
      <c r="N162" s="25">
        <v>17816147</v>
      </c>
      <c r="O162" s="24">
        <v>59840308</v>
      </c>
      <c r="P162" s="24">
        <v>12700574</v>
      </c>
      <c r="Q162" s="25">
        <v>8889124</v>
      </c>
      <c r="R162" s="25">
        <v>7174163</v>
      </c>
      <c r="S162" s="40">
        <v>28763861</v>
      </c>
      <c r="T162" s="24">
        <v>0</v>
      </c>
      <c r="U162" s="25">
        <v>0</v>
      </c>
      <c r="V162" s="25">
        <v>0</v>
      </c>
      <c r="W162" s="40">
        <v>0</v>
      </c>
    </row>
    <row r="163" spans="1:23" ht="13.5">
      <c r="A163" s="13" t="s">
        <v>26</v>
      </c>
      <c r="B163" s="14" t="s">
        <v>299</v>
      </c>
      <c r="C163" s="15" t="s">
        <v>300</v>
      </c>
      <c r="D163" s="24">
        <v>299296943</v>
      </c>
      <c r="E163" s="25">
        <v>283077269</v>
      </c>
      <c r="F163" s="25">
        <v>173108130</v>
      </c>
      <c r="G163" s="34">
        <f t="shared" si="27"/>
        <v>0.6115225380388984</v>
      </c>
      <c r="H163" s="24">
        <v>13598629</v>
      </c>
      <c r="I163" s="25">
        <v>14701864</v>
      </c>
      <c r="J163" s="25">
        <v>13713401</v>
      </c>
      <c r="K163" s="24">
        <v>42013894</v>
      </c>
      <c r="L163" s="24">
        <v>14841596</v>
      </c>
      <c r="M163" s="25">
        <v>14373948</v>
      </c>
      <c r="N163" s="25">
        <v>17828454</v>
      </c>
      <c r="O163" s="24">
        <v>47043998</v>
      </c>
      <c r="P163" s="24">
        <v>43670498</v>
      </c>
      <c r="Q163" s="25">
        <v>20875626</v>
      </c>
      <c r="R163" s="25">
        <v>19504114</v>
      </c>
      <c r="S163" s="40">
        <v>84050238</v>
      </c>
      <c r="T163" s="24">
        <v>0</v>
      </c>
      <c r="U163" s="25">
        <v>0</v>
      </c>
      <c r="V163" s="25">
        <v>0</v>
      </c>
      <c r="W163" s="40">
        <v>0</v>
      </c>
    </row>
    <row r="164" spans="1:23" ht="13.5">
      <c r="A164" s="13" t="s">
        <v>26</v>
      </c>
      <c r="B164" s="14" t="s">
        <v>301</v>
      </c>
      <c r="C164" s="15" t="s">
        <v>302</v>
      </c>
      <c r="D164" s="24">
        <v>188038504</v>
      </c>
      <c r="E164" s="25">
        <v>189781381</v>
      </c>
      <c r="F164" s="25">
        <v>107926142</v>
      </c>
      <c r="G164" s="34">
        <f t="shared" si="27"/>
        <v>0.5686866721662227</v>
      </c>
      <c r="H164" s="24">
        <v>7277075</v>
      </c>
      <c r="I164" s="25">
        <v>9586070</v>
      </c>
      <c r="J164" s="25">
        <v>10071820</v>
      </c>
      <c r="K164" s="24">
        <v>26934965</v>
      </c>
      <c r="L164" s="24">
        <v>13281979</v>
      </c>
      <c r="M164" s="25">
        <v>12838485</v>
      </c>
      <c r="N164" s="25">
        <v>20486034</v>
      </c>
      <c r="O164" s="24">
        <v>46606498</v>
      </c>
      <c r="P164" s="24">
        <v>11196254</v>
      </c>
      <c r="Q164" s="25">
        <v>13431423</v>
      </c>
      <c r="R164" s="25">
        <v>9757002</v>
      </c>
      <c r="S164" s="40">
        <v>34384679</v>
      </c>
      <c r="T164" s="24">
        <v>0</v>
      </c>
      <c r="U164" s="25">
        <v>0</v>
      </c>
      <c r="V164" s="25">
        <v>0</v>
      </c>
      <c r="W164" s="40">
        <v>0</v>
      </c>
    </row>
    <row r="165" spans="1:23" ht="13.5">
      <c r="A165" s="13" t="s">
        <v>41</v>
      </c>
      <c r="B165" s="14" t="s">
        <v>303</v>
      </c>
      <c r="C165" s="15" t="s">
        <v>304</v>
      </c>
      <c r="D165" s="24">
        <v>469598952</v>
      </c>
      <c r="E165" s="25">
        <v>557454183</v>
      </c>
      <c r="F165" s="25">
        <v>335935309</v>
      </c>
      <c r="G165" s="34">
        <f t="shared" si="27"/>
        <v>0.6026240707211628</v>
      </c>
      <c r="H165" s="24">
        <v>33010547</v>
      </c>
      <c r="I165" s="25">
        <v>26276958</v>
      </c>
      <c r="J165" s="25">
        <v>33883743</v>
      </c>
      <c r="K165" s="24">
        <v>93171248</v>
      </c>
      <c r="L165" s="24">
        <v>32764547</v>
      </c>
      <c r="M165" s="25">
        <v>29984458</v>
      </c>
      <c r="N165" s="25">
        <v>40016991</v>
      </c>
      <c r="O165" s="24">
        <v>102765996</v>
      </c>
      <c r="P165" s="24">
        <v>69019005</v>
      </c>
      <c r="Q165" s="25">
        <v>49161632</v>
      </c>
      <c r="R165" s="25">
        <v>21817428</v>
      </c>
      <c r="S165" s="40">
        <v>139998065</v>
      </c>
      <c r="T165" s="24">
        <v>0</v>
      </c>
      <c r="U165" s="25">
        <v>0</v>
      </c>
      <c r="V165" s="25">
        <v>0</v>
      </c>
      <c r="W165" s="40">
        <v>0</v>
      </c>
    </row>
    <row r="166" spans="1:23" ht="13.5">
      <c r="A166" s="16"/>
      <c r="B166" s="17" t="s">
        <v>305</v>
      </c>
      <c r="C166" s="18"/>
      <c r="D166" s="26">
        <f>SUM(D161:D165)</f>
        <v>1632435176</v>
      </c>
      <c r="E166" s="27">
        <f>SUM(E161:E165)</f>
        <v>1642224729</v>
      </c>
      <c r="F166" s="27">
        <f>SUM(F161:F165)</f>
        <v>1011680068</v>
      </c>
      <c r="G166" s="35">
        <f t="shared" si="27"/>
        <v>0.6160424028056394</v>
      </c>
      <c r="H166" s="26">
        <f aca="true" t="shared" si="33" ref="H166:W166">SUM(H161:H165)</f>
        <v>87639622</v>
      </c>
      <c r="I166" s="27">
        <f t="shared" si="33"/>
        <v>90211470</v>
      </c>
      <c r="J166" s="27">
        <f t="shared" si="33"/>
        <v>124521037</v>
      </c>
      <c r="K166" s="26">
        <f t="shared" si="33"/>
        <v>302372129</v>
      </c>
      <c r="L166" s="26">
        <f t="shared" si="33"/>
        <v>123463784</v>
      </c>
      <c r="M166" s="27">
        <f t="shared" si="33"/>
        <v>100171911</v>
      </c>
      <c r="N166" s="27">
        <f t="shared" si="33"/>
        <v>121242313</v>
      </c>
      <c r="O166" s="26">
        <f t="shared" si="33"/>
        <v>344878008</v>
      </c>
      <c r="P166" s="26">
        <f t="shared" si="33"/>
        <v>164251284</v>
      </c>
      <c r="Q166" s="27">
        <f t="shared" si="33"/>
        <v>116053209</v>
      </c>
      <c r="R166" s="27">
        <f t="shared" si="33"/>
        <v>84125438</v>
      </c>
      <c r="S166" s="41">
        <f t="shared" si="33"/>
        <v>364429931</v>
      </c>
      <c r="T166" s="26">
        <f t="shared" si="33"/>
        <v>0</v>
      </c>
      <c r="U166" s="27">
        <f t="shared" si="33"/>
        <v>0</v>
      </c>
      <c r="V166" s="27">
        <f t="shared" si="33"/>
        <v>0</v>
      </c>
      <c r="W166" s="41">
        <f t="shared" si="33"/>
        <v>0</v>
      </c>
    </row>
    <row r="167" spans="1:23" ht="13.5">
      <c r="A167" s="16"/>
      <c r="B167" s="17" t="s">
        <v>306</v>
      </c>
      <c r="C167" s="18"/>
      <c r="D167" s="26">
        <f>SUM(D102,D104:D108,D110:D117,D119:D122,D124:D128,D130:D133,D135:D140,D142:D146,D148:D153,D155:D159,D161:D165)</f>
        <v>69600281048</v>
      </c>
      <c r="E167" s="27">
        <f>SUM(E102,E104:E108,E110:E117,E119:E122,E124:E128,E130:E133,E135:E140,E142:E146,E148:E153,E155:E159,E161:E165)</f>
        <v>69827077932</v>
      </c>
      <c r="F167" s="27">
        <f>SUM(F102,F104:F108,F110:F117,F119:F122,F124:F128,F130:F133,F135:F140,F142:F146,F148:F153,F155:F159,F161:F165)</f>
        <v>41891269205</v>
      </c>
      <c r="G167" s="35">
        <f t="shared" si="27"/>
        <v>0.5999287159888769</v>
      </c>
      <c r="H167" s="26">
        <f aca="true" t="shared" si="34" ref="H167:W167">SUM(H102,H104:H108,H110:H117,H119:H122,H124:H128,H130:H133,H135:H140,H142:H146,H148:H153,H155:H159,H161:H165)</f>
        <v>4681080320</v>
      </c>
      <c r="I167" s="27">
        <f t="shared" si="34"/>
        <v>5957427580</v>
      </c>
      <c r="J167" s="27">
        <f t="shared" si="34"/>
        <v>5116148317</v>
      </c>
      <c r="K167" s="26">
        <f t="shared" si="34"/>
        <v>15754656217</v>
      </c>
      <c r="L167" s="26">
        <f t="shared" si="34"/>
        <v>5112853957</v>
      </c>
      <c r="M167" s="27">
        <f t="shared" si="34"/>
        <v>1844540478</v>
      </c>
      <c r="N167" s="27">
        <f t="shared" si="34"/>
        <v>5452101046</v>
      </c>
      <c r="O167" s="26">
        <f t="shared" si="34"/>
        <v>12409495481</v>
      </c>
      <c r="P167" s="26">
        <f t="shared" si="34"/>
        <v>4597420003</v>
      </c>
      <c r="Q167" s="27">
        <f t="shared" si="34"/>
        <v>5606413504</v>
      </c>
      <c r="R167" s="27">
        <f t="shared" si="34"/>
        <v>3523284000</v>
      </c>
      <c r="S167" s="41">
        <f t="shared" si="34"/>
        <v>13727117507</v>
      </c>
      <c r="T167" s="26">
        <f t="shared" si="34"/>
        <v>0</v>
      </c>
      <c r="U167" s="27">
        <f t="shared" si="34"/>
        <v>0</v>
      </c>
      <c r="V167" s="27">
        <f t="shared" si="34"/>
        <v>0</v>
      </c>
      <c r="W167" s="41">
        <f t="shared" si="34"/>
        <v>0</v>
      </c>
    </row>
    <row r="168" spans="1:23" ht="13.5">
      <c r="A168" s="8"/>
      <c r="B168" s="9" t="s">
        <v>603</v>
      </c>
      <c r="C168" s="10"/>
      <c r="D168" s="28"/>
      <c r="E168" s="29"/>
      <c r="F168" s="29"/>
      <c r="G168" s="36"/>
      <c r="H168" s="28"/>
      <c r="I168" s="29"/>
      <c r="J168" s="29"/>
      <c r="K168" s="28"/>
      <c r="L168" s="28"/>
      <c r="M168" s="29"/>
      <c r="N168" s="29"/>
      <c r="O168" s="28"/>
      <c r="P168" s="28"/>
      <c r="Q168" s="29"/>
      <c r="R168" s="29"/>
      <c r="S168" s="42"/>
      <c r="T168" s="28"/>
      <c r="U168" s="29"/>
      <c r="V168" s="29"/>
      <c r="W168" s="42"/>
    </row>
    <row r="169" spans="1:23" ht="13.5">
      <c r="A169" s="12"/>
      <c r="B169" s="9" t="s">
        <v>307</v>
      </c>
      <c r="C169" s="10"/>
      <c r="D169" s="28"/>
      <c r="E169" s="29"/>
      <c r="F169" s="29"/>
      <c r="G169" s="36"/>
      <c r="H169" s="28"/>
      <c r="I169" s="29"/>
      <c r="J169" s="29"/>
      <c r="K169" s="28"/>
      <c r="L169" s="28"/>
      <c r="M169" s="29"/>
      <c r="N169" s="29"/>
      <c r="O169" s="28"/>
      <c r="P169" s="28"/>
      <c r="Q169" s="29"/>
      <c r="R169" s="29"/>
      <c r="S169" s="42"/>
      <c r="T169" s="28"/>
      <c r="U169" s="29"/>
      <c r="V169" s="29"/>
      <c r="W169" s="42"/>
    </row>
    <row r="170" spans="1:23" ht="13.5">
      <c r="A170" s="13" t="s">
        <v>26</v>
      </c>
      <c r="B170" s="14" t="s">
        <v>308</v>
      </c>
      <c r="C170" s="15" t="s">
        <v>309</v>
      </c>
      <c r="D170" s="24">
        <v>372190734</v>
      </c>
      <c r="E170" s="25">
        <v>408320429</v>
      </c>
      <c r="F170" s="25">
        <v>228226137</v>
      </c>
      <c r="G170" s="34">
        <f aca="true" t="shared" si="35" ref="G170:G202">IF($E170=0,0,$F170/$E170)</f>
        <v>0.5589388156721397</v>
      </c>
      <c r="H170" s="24">
        <v>14653499</v>
      </c>
      <c r="I170" s="25">
        <v>32615319</v>
      </c>
      <c r="J170" s="25">
        <v>43639216</v>
      </c>
      <c r="K170" s="24">
        <v>90908034</v>
      </c>
      <c r="L170" s="24">
        <v>21164524</v>
      </c>
      <c r="M170" s="25">
        <v>20348296</v>
      </c>
      <c r="N170" s="25">
        <v>24855900</v>
      </c>
      <c r="O170" s="24">
        <v>66368720</v>
      </c>
      <c r="P170" s="24">
        <v>18707890</v>
      </c>
      <c r="Q170" s="25">
        <v>27095305</v>
      </c>
      <c r="R170" s="25">
        <v>25146188</v>
      </c>
      <c r="S170" s="40">
        <v>70949383</v>
      </c>
      <c r="T170" s="24">
        <v>0</v>
      </c>
      <c r="U170" s="25">
        <v>0</v>
      </c>
      <c r="V170" s="25">
        <v>0</v>
      </c>
      <c r="W170" s="40">
        <v>0</v>
      </c>
    </row>
    <row r="171" spans="1:23" ht="13.5">
      <c r="A171" s="13" t="s">
        <v>26</v>
      </c>
      <c r="B171" s="14" t="s">
        <v>310</v>
      </c>
      <c r="C171" s="15" t="s">
        <v>311</v>
      </c>
      <c r="D171" s="24">
        <v>313788193</v>
      </c>
      <c r="E171" s="25">
        <v>313525448</v>
      </c>
      <c r="F171" s="25">
        <v>221217733</v>
      </c>
      <c r="G171" s="34">
        <f t="shared" si="35"/>
        <v>0.7055814269979132</v>
      </c>
      <c r="H171" s="24">
        <v>25824514</v>
      </c>
      <c r="I171" s="25">
        <v>28833365</v>
      </c>
      <c r="J171" s="25">
        <v>25493443</v>
      </c>
      <c r="K171" s="24">
        <v>80151322</v>
      </c>
      <c r="L171" s="24">
        <v>21577854</v>
      </c>
      <c r="M171" s="25">
        <v>18993531</v>
      </c>
      <c r="N171" s="25">
        <v>43860938</v>
      </c>
      <c r="O171" s="24">
        <v>84432323</v>
      </c>
      <c r="P171" s="24">
        <v>25736211</v>
      </c>
      <c r="Q171" s="25">
        <v>24983376</v>
      </c>
      <c r="R171" s="25">
        <v>5914501</v>
      </c>
      <c r="S171" s="40">
        <v>56634088</v>
      </c>
      <c r="T171" s="24">
        <v>0</v>
      </c>
      <c r="U171" s="25">
        <v>0</v>
      </c>
      <c r="V171" s="25">
        <v>0</v>
      </c>
      <c r="W171" s="40">
        <v>0</v>
      </c>
    </row>
    <row r="172" spans="1:23" ht="13.5">
      <c r="A172" s="13" t="s">
        <v>26</v>
      </c>
      <c r="B172" s="14" t="s">
        <v>312</v>
      </c>
      <c r="C172" s="15" t="s">
        <v>313</v>
      </c>
      <c r="D172" s="24">
        <v>1313896949</v>
      </c>
      <c r="E172" s="25">
        <v>1248078018</v>
      </c>
      <c r="F172" s="25">
        <v>592623759</v>
      </c>
      <c r="G172" s="34">
        <f t="shared" si="35"/>
        <v>0.4748290975829045</v>
      </c>
      <c r="H172" s="24">
        <v>47908961</v>
      </c>
      <c r="I172" s="25">
        <v>59834691</v>
      </c>
      <c r="J172" s="25">
        <v>107892531</v>
      </c>
      <c r="K172" s="24">
        <v>215636183</v>
      </c>
      <c r="L172" s="24">
        <v>37781626</v>
      </c>
      <c r="M172" s="25">
        <v>64356882</v>
      </c>
      <c r="N172" s="25">
        <v>46018188</v>
      </c>
      <c r="O172" s="24">
        <v>148156696</v>
      </c>
      <c r="P172" s="24">
        <v>60083331</v>
      </c>
      <c r="Q172" s="25">
        <v>53956053</v>
      </c>
      <c r="R172" s="25">
        <v>114791496</v>
      </c>
      <c r="S172" s="40">
        <v>228830880</v>
      </c>
      <c r="T172" s="24">
        <v>0</v>
      </c>
      <c r="U172" s="25">
        <v>0</v>
      </c>
      <c r="V172" s="25">
        <v>0</v>
      </c>
      <c r="W172" s="40">
        <v>0</v>
      </c>
    </row>
    <row r="173" spans="1:23" ht="13.5">
      <c r="A173" s="13" t="s">
        <v>26</v>
      </c>
      <c r="B173" s="14" t="s">
        <v>314</v>
      </c>
      <c r="C173" s="15" t="s">
        <v>315</v>
      </c>
      <c r="D173" s="24">
        <v>541178934</v>
      </c>
      <c r="E173" s="25">
        <v>532854334</v>
      </c>
      <c r="F173" s="25">
        <v>250573061</v>
      </c>
      <c r="G173" s="34">
        <f t="shared" si="35"/>
        <v>0.4702468292206853</v>
      </c>
      <c r="H173" s="24">
        <v>19038433</v>
      </c>
      <c r="I173" s="25">
        <v>34578338</v>
      </c>
      <c r="J173" s="25">
        <v>31882621</v>
      </c>
      <c r="K173" s="24">
        <v>85499392</v>
      </c>
      <c r="L173" s="24">
        <v>58991870</v>
      </c>
      <c r="M173" s="25">
        <v>42261495</v>
      </c>
      <c r="N173" s="25">
        <v>13696305</v>
      </c>
      <c r="O173" s="24">
        <v>114949670</v>
      </c>
      <c r="P173" s="24">
        <v>28601524</v>
      </c>
      <c r="Q173" s="25">
        <v>12396797</v>
      </c>
      <c r="R173" s="25">
        <v>9125678</v>
      </c>
      <c r="S173" s="40">
        <v>50123999</v>
      </c>
      <c r="T173" s="24">
        <v>0</v>
      </c>
      <c r="U173" s="25">
        <v>0</v>
      </c>
      <c r="V173" s="25">
        <v>0</v>
      </c>
      <c r="W173" s="40">
        <v>0</v>
      </c>
    </row>
    <row r="174" spans="1:23" ht="13.5">
      <c r="A174" s="13" t="s">
        <v>26</v>
      </c>
      <c r="B174" s="14" t="s">
        <v>316</v>
      </c>
      <c r="C174" s="15" t="s">
        <v>317</v>
      </c>
      <c r="D174" s="24">
        <v>220803912</v>
      </c>
      <c r="E174" s="25">
        <v>230917317</v>
      </c>
      <c r="F174" s="25">
        <v>52562684</v>
      </c>
      <c r="G174" s="34">
        <f t="shared" si="35"/>
        <v>0.22762556175031257</v>
      </c>
      <c r="H174" s="24">
        <v>0</v>
      </c>
      <c r="I174" s="25">
        <v>3479561</v>
      </c>
      <c r="J174" s="25">
        <v>7054408</v>
      </c>
      <c r="K174" s="24">
        <v>10533969</v>
      </c>
      <c r="L174" s="24">
        <v>8186371</v>
      </c>
      <c r="M174" s="25">
        <v>8183971</v>
      </c>
      <c r="N174" s="25">
        <v>6108485</v>
      </c>
      <c r="O174" s="24">
        <v>22478827</v>
      </c>
      <c r="P174" s="24">
        <v>14792857</v>
      </c>
      <c r="Q174" s="25">
        <v>0</v>
      </c>
      <c r="R174" s="25">
        <v>4757031</v>
      </c>
      <c r="S174" s="40">
        <v>19549888</v>
      </c>
      <c r="T174" s="24">
        <v>0</v>
      </c>
      <c r="U174" s="25">
        <v>0</v>
      </c>
      <c r="V174" s="25">
        <v>0</v>
      </c>
      <c r="W174" s="40">
        <v>0</v>
      </c>
    </row>
    <row r="175" spans="1:23" ht="13.5">
      <c r="A175" s="13" t="s">
        <v>41</v>
      </c>
      <c r="B175" s="14" t="s">
        <v>318</v>
      </c>
      <c r="C175" s="15" t="s">
        <v>319</v>
      </c>
      <c r="D175" s="24">
        <v>1350035061</v>
      </c>
      <c r="E175" s="25">
        <v>1189641869</v>
      </c>
      <c r="F175" s="25">
        <v>680710059</v>
      </c>
      <c r="G175" s="34">
        <f t="shared" si="35"/>
        <v>0.5721974627306935</v>
      </c>
      <c r="H175" s="24">
        <v>35146486</v>
      </c>
      <c r="I175" s="25">
        <v>66217202</v>
      </c>
      <c r="J175" s="25">
        <v>45528425</v>
      </c>
      <c r="K175" s="24">
        <v>146892113</v>
      </c>
      <c r="L175" s="24">
        <v>48302248</v>
      </c>
      <c r="M175" s="25">
        <v>99594042</v>
      </c>
      <c r="N175" s="25">
        <v>153402308</v>
      </c>
      <c r="O175" s="24">
        <v>301298598</v>
      </c>
      <c r="P175" s="24">
        <v>65510315</v>
      </c>
      <c r="Q175" s="25">
        <v>70625176</v>
      </c>
      <c r="R175" s="25">
        <v>96383857</v>
      </c>
      <c r="S175" s="40">
        <v>232519348</v>
      </c>
      <c r="T175" s="24">
        <v>0</v>
      </c>
      <c r="U175" s="25">
        <v>0</v>
      </c>
      <c r="V175" s="25">
        <v>0</v>
      </c>
      <c r="W175" s="40">
        <v>0</v>
      </c>
    </row>
    <row r="176" spans="1:23" ht="13.5">
      <c r="A176" s="16"/>
      <c r="B176" s="17" t="s">
        <v>320</v>
      </c>
      <c r="C176" s="18"/>
      <c r="D176" s="26">
        <f>SUM(D170:D175)</f>
        <v>4111893783</v>
      </c>
      <c r="E176" s="27">
        <f>SUM(E170:E175)</f>
        <v>3923337415</v>
      </c>
      <c r="F176" s="27">
        <f>SUM(F170:F175)</f>
        <v>2025913433</v>
      </c>
      <c r="G176" s="35">
        <f t="shared" si="35"/>
        <v>0.5163750192003305</v>
      </c>
      <c r="H176" s="26">
        <f aca="true" t="shared" si="36" ref="H176:W176">SUM(H170:H175)</f>
        <v>142571893</v>
      </c>
      <c r="I176" s="27">
        <f t="shared" si="36"/>
        <v>225558476</v>
      </c>
      <c r="J176" s="27">
        <f t="shared" si="36"/>
        <v>261490644</v>
      </c>
      <c r="K176" s="26">
        <f t="shared" si="36"/>
        <v>629621013</v>
      </c>
      <c r="L176" s="26">
        <f t="shared" si="36"/>
        <v>196004493</v>
      </c>
      <c r="M176" s="27">
        <f t="shared" si="36"/>
        <v>253738217</v>
      </c>
      <c r="N176" s="27">
        <f t="shared" si="36"/>
        <v>287942124</v>
      </c>
      <c r="O176" s="26">
        <f t="shared" si="36"/>
        <v>737684834</v>
      </c>
      <c r="P176" s="26">
        <f t="shared" si="36"/>
        <v>213432128</v>
      </c>
      <c r="Q176" s="27">
        <f t="shared" si="36"/>
        <v>189056707</v>
      </c>
      <c r="R176" s="27">
        <f t="shared" si="36"/>
        <v>256118751</v>
      </c>
      <c r="S176" s="41">
        <f t="shared" si="36"/>
        <v>658607586</v>
      </c>
      <c r="T176" s="26">
        <f t="shared" si="36"/>
        <v>0</v>
      </c>
      <c r="U176" s="27">
        <f t="shared" si="36"/>
        <v>0</v>
      </c>
      <c r="V176" s="27">
        <f t="shared" si="36"/>
        <v>0</v>
      </c>
      <c r="W176" s="41">
        <f t="shared" si="36"/>
        <v>0</v>
      </c>
    </row>
    <row r="177" spans="1:23" ht="13.5">
      <c r="A177" s="13" t="s">
        <v>26</v>
      </c>
      <c r="B177" s="14" t="s">
        <v>321</v>
      </c>
      <c r="C177" s="15" t="s">
        <v>322</v>
      </c>
      <c r="D177" s="24">
        <v>339055387</v>
      </c>
      <c r="E177" s="25">
        <v>354807691</v>
      </c>
      <c r="F177" s="25">
        <v>156846648</v>
      </c>
      <c r="G177" s="34">
        <f t="shared" si="35"/>
        <v>0.4420610149626097</v>
      </c>
      <c r="H177" s="24">
        <v>139611</v>
      </c>
      <c r="I177" s="25">
        <v>2546794</v>
      </c>
      <c r="J177" s="25">
        <v>3996696</v>
      </c>
      <c r="K177" s="24">
        <v>6683101</v>
      </c>
      <c r="L177" s="24">
        <v>3881558</v>
      </c>
      <c r="M177" s="25">
        <v>3446311</v>
      </c>
      <c r="N177" s="25">
        <v>6279257</v>
      </c>
      <c r="O177" s="24">
        <v>13607126</v>
      </c>
      <c r="P177" s="24">
        <v>4454827</v>
      </c>
      <c r="Q177" s="25">
        <v>99066988</v>
      </c>
      <c r="R177" s="25">
        <v>33034606</v>
      </c>
      <c r="S177" s="40">
        <v>136556421</v>
      </c>
      <c r="T177" s="24">
        <v>0</v>
      </c>
      <c r="U177" s="25">
        <v>0</v>
      </c>
      <c r="V177" s="25">
        <v>0</v>
      </c>
      <c r="W177" s="40">
        <v>0</v>
      </c>
    </row>
    <row r="178" spans="1:23" ht="13.5">
      <c r="A178" s="13" t="s">
        <v>26</v>
      </c>
      <c r="B178" s="14" t="s">
        <v>323</v>
      </c>
      <c r="C178" s="15" t="s">
        <v>324</v>
      </c>
      <c r="D178" s="24">
        <v>676528489</v>
      </c>
      <c r="E178" s="25">
        <v>686588210</v>
      </c>
      <c r="F178" s="25">
        <v>359864449</v>
      </c>
      <c r="G178" s="34">
        <f t="shared" si="35"/>
        <v>0.5241343264545717</v>
      </c>
      <c r="H178" s="24">
        <v>6861277</v>
      </c>
      <c r="I178" s="25">
        <v>9607243</v>
      </c>
      <c r="J178" s="25">
        <v>10017684</v>
      </c>
      <c r="K178" s="24">
        <v>26486204</v>
      </c>
      <c r="L178" s="24">
        <v>11205100</v>
      </c>
      <c r="M178" s="25">
        <v>23919187</v>
      </c>
      <c r="N178" s="25">
        <v>41514168</v>
      </c>
      <c r="O178" s="24">
        <v>76638455</v>
      </c>
      <c r="P178" s="24">
        <v>104910544</v>
      </c>
      <c r="Q178" s="25">
        <v>116238418</v>
      </c>
      <c r="R178" s="25">
        <v>35590828</v>
      </c>
      <c r="S178" s="40">
        <v>256739790</v>
      </c>
      <c r="T178" s="24">
        <v>0</v>
      </c>
      <c r="U178" s="25">
        <v>0</v>
      </c>
      <c r="V178" s="25">
        <v>0</v>
      </c>
      <c r="W178" s="40">
        <v>0</v>
      </c>
    </row>
    <row r="179" spans="1:23" ht="13.5">
      <c r="A179" s="13" t="s">
        <v>26</v>
      </c>
      <c r="B179" s="14" t="s">
        <v>325</v>
      </c>
      <c r="C179" s="15" t="s">
        <v>326</v>
      </c>
      <c r="D179" s="24">
        <v>958974183</v>
      </c>
      <c r="E179" s="25">
        <v>909331400</v>
      </c>
      <c r="F179" s="25">
        <v>538874044</v>
      </c>
      <c r="G179" s="34">
        <f t="shared" si="35"/>
        <v>0.5926046807577523</v>
      </c>
      <c r="H179" s="24">
        <v>33042197</v>
      </c>
      <c r="I179" s="25">
        <v>67555349</v>
      </c>
      <c r="J179" s="25">
        <v>0</v>
      </c>
      <c r="K179" s="24">
        <v>100597546</v>
      </c>
      <c r="L179" s="24">
        <v>68081313</v>
      </c>
      <c r="M179" s="25">
        <v>72418431</v>
      </c>
      <c r="N179" s="25">
        <v>94346395</v>
      </c>
      <c r="O179" s="24">
        <v>234846139</v>
      </c>
      <c r="P179" s="24">
        <v>50970814</v>
      </c>
      <c r="Q179" s="25">
        <v>65075076</v>
      </c>
      <c r="R179" s="25">
        <v>87384469</v>
      </c>
      <c r="S179" s="40">
        <v>203430359</v>
      </c>
      <c r="T179" s="24">
        <v>0</v>
      </c>
      <c r="U179" s="25">
        <v>0</v>
      </c>
      <c r="V179" s="25">
        <v>0</v>
      </c>
      <c r="W179" s="40">
        <v>0</v>
      </c>
    </row>
    <row r="180" spans="1:23" ht="13.5">
      <c r="A180" s="13" t="s">
        <v>26</v>
      </c>
      <c r="B180" s="14" t="s">
        <v>327</v>
      </c>
      <c r="C180" s="15" t="s">
        <v>328</v>
      </c>
      <c r="D180" s="24">
        <v>218576796</v>
      </c>
      <c r="E180" s="25">
        <v>349189056</v>
      </c>
      <c r="F180" s="25">
        <v>205792937</v>
      </c>
      <c r="G180" s="34">
        <f t="shared" si="35"/>
        <v>0.5893453230103523</v>
      </c>
      <c r="H180" s="24">
        <v>16375616</v>
      </c>
      <c r="I180" s="25">
        <v>19779497</v>
      </c>
      <c r="J180" s="25">
        <v>32356958</v>
      </c>
      <c r="K180" s="24">
        <v>68512071</v>
      </c>
      <c r="L180" s="24">
        <v>22206867</v>
      </c>
      <c r="M180" s="25">
        <v>22175791</v>
      </c>
      <c r="N180" s="25">
        <v>31875372</v>
      </c>
      <c r="O180" s="24">
        <v>76258030</v>
      </c>
      <c r="P180" s="24">
        <v>17839541</v>
      </c>
      <c r="Q180" s="25">
        <v>25257743</v>
      </c>
      <c r="R180" s="25">
        <v>17925552</v>
      </c>
      <c r="S180" s="40">
        <v>61022836</v>
      </c>
      <c r="T180" s="24">
        <v>0</v>
      </c>
      <c r="U180" s="25">
        <v>0</v>
      </c>
      <c r="V180" s="25">
        <v>0</v>
      </c>
      <c r="W180" s="40">
        <v>0</v>
      </c>
    </row>
    <row r="181" spans="1:23" ht="13.5">
      <c r="A181" s="13" t="s">
        <v>41</v>
      </c>
      <c r="B181" s="14" t="s">
        <v>329</v>
      </c>
      <c r="C181" s="15" t="s">
        <v>330</v>
      </c>
      <c r="D181" s="24">
        <v>1034693700</v>
      </c>
      <c r="E181" s="25">
        <v>1135374358</v>
      </c>
      <c r="F181" s="25">
        <v>736743205</v>
      </c>
      <c r="G181" s="34">
        <f t="shared" si="35"/>
        <v>0.6488989290702301</v>
      </c>
      <c r="H181" s="24">
        <v>70042300</v>
      </c>
      <c r="I181" s="25">
        <v>69075061</v>
      </c>
      <c r="J181" s="25">
        <v>77442695</v>
      </c>
      <c r="K181" s="24">
        <v>216560056</v>
      </c>
      <c r="L181" s="24">
        <v>74461957</v>
      </c>
      <c r="M181" s="25">
        <v>83692332</v>
      </c>
      <c r="N181" s="25">
        <v>98198459</v>
      </c>
      <c r="O181" s="24">
        <v>256352748</v>
      </c>
      <c r="P181" s="24">
        <v>75937952</v>
      </c>
      <c r="Q181" s="25">
        <v>81197466</v>
      </c>
      <c r="R181" s="25">
        <v>106694983</v>
      </c>
      <c r="S181" s="40">
        <v>263830401</v>
      </c>
      <c r="T181" s="24">
        <v>0</v>
      </c>
      <c r="U181" s="25">
        <v>0</v>
      </c>
      <c r="V181" s="25">
        <v>0</v>
      </c>
      <c r="W181" s="40">
        <v>0</v>
      </c>
    </row>
    <row r="182" spans="1:23" ht="13.5">
      <c r="A182" s="16"/>
      <c r="B182" s="17" t="s">
        <v>331</v>
      </c>
      <c r="C182" s="18"/>
      <c r="D182" s="26">
        <f>SUM(D177:D181)</f>
        <v>3227828555</v>
      </c>
      <c r="E182" s="27">
        <f>SUM(E177:E181)</f>
        <v>3435290715</v>
      </c>
      <c r="F182" s="27">
        <f>SUM(F177:F181)</f>
        <v>1998121283</v>
      </c>
      <c r="G182" s="35">
        <f t="shared" si="35"/>
        <v>0.5816454701418189</v>
      </c>
      <c r="H182" s="26">
        <f aca="true" t="shared" si="37" ref="H182:W182">SUM(H177:H181)</f>
        <v>126461001</v>
      </c>
      <c r="I182" s="27">
        <f t="shared" si="37"/>
        <v>168563944</v>
      </c>
      <c r="J182" s="27">
        <f t="shared" si="37"/>
        <v>123814033</v>
      </c>
      <c r="K182" s="26">
        <f t="shared" si="37"/>
        <v>418838978</v>
      </c>
      <c r="L182" s="26">
        <f t="shared" si="37"/>
        <v>179836795</v>
      </c>
      <c r="M182" s="27">
        <f t="shared" si="37"/>
        <v>205652052</v>
      </c>
      <c r="N182" s="27">
        <f t="shared" si="37"/>
        <v>272213651</v>
      </c>
      <c r="O182" s="26">
        <f t="shared" si="37"/>
        <v>657702498</v>
      </c>
      <c r="P182" s="26">
        <f t="shared" si="37"/>
        <v>254113678</v>
      </c>
      <c r="Q182" s="27">
        <f t="shared" si="37"/>
        <v>386835691</v>
      </c>
      <c r="R182" s="27">
        <f t="shared" si="37"/>
        <v>280630438</v>
      </c>
      <c r="S182" s="41">
        <f t="shared" si="37"/>
        <v>921579807</v>
      </c>
      <c r="T182" s="26">
        <f t="shared" si="37"/>
        <v>0</v>
      </c>
      <c r="U182" s="27">
        <f t="shared" si="37"/>
        <v>0</v>
      </c>
      <c r="V182" s="27">
        <f t="shared" si="37"/>
        <v>0</v>
      </c>
      <c r="W182" s="41">
        <f t="shared" si="37"/>
        <v>0</v>
      </c>
    </row>
    <row r="183" spans="1:23" ht="13.5">
      <c r="A183" s="13" t="s">
        <v>26</v>
      </c>
      <c r="B183" s="14" t="s">
        <v>332</v>
      </c>
      <c r="C183" s="15" t="s">
        <v>333</v>
      </c>
      <c r="D183" s="24">
        <v>312413242</v>
      </c>
      <c r="E183" s="25">
        <v>313510686</v>
      </c>
      <c r="F183" s="25">
        <v>180119030</v>
      </c>
      <c r="G183" s="34">
        <f t="shared" si="35"/>
        <v>0.5745227771917158</v>
      </c>
      <c r="H183" s="24">
        <v>17380251</v>
      </c>
      <c r="I183" s="25">
        <v>18532887</v>
      </c>
      <c r="J183" s="25">
        <v>25932873</v>
      </c>
      <c r="K183" s="24">
        <v>61846011</v>
      </c>
      <c r="L183" s="24">
        <v>21564237</v>
      </c>
      <c r="M183" s="25">
        <v>15889676</v>
      </c>
      <c r="N183" s="25">
        <v>21583540</v>
      </c>
      <c r="O183" s="24">
        <v>59037453</v>
      </c>
      <c r="P183" s="24">
        <v>20333779</v>
      </c>
      <c r="Q183" s="25">
        <v>16316557</v>
      </c>
      <c r="R183" s="25">
        <v>22585230</v>
      </c>
      <c r="S183" s="40">
        <v>59235566</v>
      </c>
      <c r="T183" s="24">
        <v>0</v>
      </c>
      <c r="U183" s="25">
        <v>0</v>
      </c>
      <c r="V183" s="25">
        <v>0</v>
      </c>
      <c r="W183" s="40">
        <v>0</v>
      </c>
    </row>
    <row r="184" spans="1:23" ht="13.5">
      <c r="A184" s="13" t="s">
        <v>26</v>
      </c>
      <c r="B184" s="14" t="s">
        <v>334</v>
      </c>
      <c r="C184" s="15" t="s">
        <v>335</v>
      </c>
      <c r="D184" s="24">
        <v>205548562</v>
      </c>
      <c r="E184" s="25">
        <v>205548562</v>
      </c>
      <c r="F184" s="25">
        <v>142106505</v>
      </c>
      <c r="G184" s="34">
        <f t="shared" si="35"/>
        <v>0.69135246492262</v>
      </c>
      <c r="H184" s="24">
        <v>12870094</v>
      </c>
      <c r="I184" s="25">
        <v>16739631</v>
      </c>
      <c r="J184" s="25">
        <v>14117174</v>
      </c>
      <c r="K184" s="24">
        <v>43726899</v>
      </c>
      <c r="L184" s="24">
        <v>16898148</v>
      </c>
      <c r="M184" s="25">
        <v>14770334</v>
      </c>
      <c r="N184" s="25">
        <v>23274678</v>
      </c>
      <c r="O184" s="24">
        <v>54943160</v>
      </c>
      <c r="P184" s="24">
        <v>13103907</v>
      </c>
      <c r="Q184" s="25">
        <v>16704252</v>
      </c>
      <c r="R184" s="25">
        <v>13628287</v>
      </c>
      <c r="S184" s="40">
        <v>43436446</v>
      </c>
      <c r="T184" s="24">
        <v>0</v>
      </c>
      <c r="U184" s="25">
        <v>0</v>
      </c>
      <c r="V184" s="25">
        <v>0</v>
      </c>
      <c r="W184" s="40">
        <v>0</v>
      </c>
    </row>
    <row r="185" spans="1:23" ht="13.5">
      <c r="A185" s="13" t="s">
        <v>26</v>
      </c>
      <c r="B185" s="14" t="s">
        <v>336</v>
      </c>
      <c r="C185" s="15" t="s">
        <v>337</v>
      </c>
      <c r="D185" s="24">
        <v>3549930516</v>
      </c>
      <c r="E185" s="25">
        <v>3740342188</v>
      </c>
      <c r="F185" s="25">
        <v>2135313978</v>
      </c>
      <c r="G185" s="34">
        <f t="shared" si="35"/>
        <v>0.570887333477308</v>
      </c>
      <c r="H185" s="24">
        <v>178952112</v>
      </c>
      <c r="I185" s="25">
        <v>253713068</v>
      </c>
      <c r="J185" s="25">
        <v>297068897</v>
      </c>
      <c r="K185" s="24">
        <v>729734077</v>
      </c>
      <c r="L185" s="24">
        <v>235465090</v>
      </c>
      <c r="M185" s="25">
        <v>232215431</v>
      </c>
      <c r="N185" s="25">
        <v>266567945</v>
      </c>
      <c r="O185" s="24">
        <v>734248466</v>
      </c>
      <c r="P185" s="24">
        <v>237612826</v>
      </c>
      <c r="Q185" s="25">
        <v>188351547</v>
      </c>
      <c r="R185" s="25">
        <v>245367062</v>
      </c>
      <c r="S185" s="40">
        <v>671331435</v>
      </c>
      <c r="T185" s="24">
        <v>0</v>
      </c>
      <c r="U185" s="25">
        <v>0</v>
      </c>
      <c r="V185" s="25">
        <v>0</v>
      </c>
      <c r="W185" s="40">
        <v>0</v>
      </c>
    </row>
    <row r="186" spans="1:23" ht="13.5">
      <c r="A186" s="13" t="s">
        <v>26</v>
      </c>
      <c r="B186" s="14" t="s">
        <v>338</v>
      </c>
      <c r="C186" s="15" t="s">
        <v>339</v>
      </c>
      <c r="D186" s="24">
        <v>304274644</v>
      </c>
      <c r="E186" s="25">
        <v>296608223</v>
      </c>
      <c r="F186" s="25">
        <v>0</v>
      </c>
      <c r="G186" s="34">
        <f t="shared" si="35"/>
        <v>0</v>
      </c>
      <c r="H186" s="24">
        <v>0</v>
      </c>
      <c r="I186" s="25">
        <v>0</v>
      </c>
      <c r="J186" s="25">
        <v>0</v>
      </c>
      <c r="K186" s="24">
        <v>0</v>
      </c>
      <c r="L186" s="24">
        <v>0</v>
      </c>
      <c r="M186" s="25">
        <v>0</v>
      </c>
      <c r="N186" s="25">
        <v>0</v>
      </c>
      <c r="O186" s="24">
        <v>0</v>
      </c>
      <c r="P186" s="24">
        <v>0</v>
      </c>
      <c r="Q186" s="25">
        <v>0</v>
      </c>
      <c r="R186" s="25">
        <v>0</v>
      </c>
      <c r="S186" s="40">
        <v>0</v>
      </c>
      <c r="T186" s="24">
        <v>0</v>
      </c>
      <c r="U186" s="25">
        <v>0</v>
      </c>
      <c r="V186" s="25">
        <v>0</v>
      </c>
      <c r="W186" s="40">
        <v>0</v>
      </c>
    </row>
    <row r="187" spans="1:23" ht="13.5">
      <c r="A187" s="13" t="s">
        <v>41</v>
      </c>
      <c r="B187" s="14" t="s">
        <v>340</v>
      </c>
      <c r="C187" s="15" t="s">
        <v>341</v>
      </c>
      <c r="D187" s="24">
        <v>786032000</v>
      </c>
      <c r="E187" s="25">
        <v>742658000</v>
      </c>
      <c r="F187" s="25">
        <v>537464707</v>
      </c>
      <c r="G187" s="34">
        <f t="shared" si="35"/>
        <v>0.7237041908927124</v>
      </c>
      <c r="H187" s="24">
        <v>35953061</v>
      </c>
      <c r="I187" s="25">
        <v>52337524</v>
      </c>
      <c r="J187" s="25">
        <v>70397829</v>
      </c>
      <c r="K187" s="24">
        <v>158688414</v>
      </c>
      <c r="L187" s="24">
        <v>65231378</v>
      </c>
      <c r="M187" s="25">
        <v>62749555</v>
      </c>
      <c r="N187" s="25">
        <v>59239780</v>
      </c>
      <c r="O187" s="24">
        <v>187220713</v>
      </c>
      <c r="P187" s="24">
        <v>52802399</v>
      </c>
      <c r="Q187" s="25">
        <v>56739583</v>
      </c>
      <c r="R187" s="25">
        <v>82013598</v>
      </c>
      <c r="S187" s="40">
        <v>191555580</v>
      </c>
      <c r="T187" s="24">
        <v>0</v>
      </c>
      <c r="U187" s="25">
        <v>0</v>
      </c>
      <c r="V187" s="25">
        <v>0</v>
      </c>
      <c r="W187" s="40">
        <v>0</v>
      </c>
    </row>
    <row r="188" spans="1:23" ht="13.5">
      <c r="A188" s="16"/>
      <c r="B188" s="17" t="s">
        <v>342</v>
      </c>
      <c r="C188" s="18"/>
      <c r="D188" s="26">
        <f>SUM(D183:D187)</f>
        <v>5158198964</v>
      </c>
      <c r="E188" s="27">
        <f>SUM(E183:E187)</f>
        <v>5298667659</v>
      </c>
      <c r="F188" s="27">
        <f>SUM(F183:F187)</f>
        <v>2995004220</v>
      </c>
      <c r="G188" s="35">
        <f t="shared" si="35"/>
        <v>0.5652372280629575</v>
      </c>
      <c r="H188" s="26">
        <f aca="true" t="shared" si="38" ref="H188:W188">SUM(H183:H187)</f>
        <v>245155518</v>
      </c>
      <c r="I188" s="27">
        <f t="shared" si="38"/>
        <v>341323110</v>
      </c>
      <c r="J188" s="27">
        <f t="shared" si="38"/>
        <v>407516773</v>
      </c>
      <c r="K188" s="26">
        <f t="shared" si="38"/>
        <v>993995401</v>
      </c>
      <c r="L188" s="26">
        <f t="shared" si="38"/>
        <v>339158853</v>
      </c>
      <c r="M188" s="27">
        <f t="shared" si="38"/>
        <v>325624996</v>
      </c>
      <c r="N188" s="27">
        <f t="shared" si="38"/>
        <v>370665943</v>
      </c>
      <c r="O188" s="26">
        <f t="shared" si="38"/>
        <v>1035449792</v>
      </c>
      <c r="P188" s="26">
        <f t="shared" si="38"/>
        <v>323852911</v>
      </c>
      <c r="Q188" s="27">
        <f t="shared" si="38"/>
        <v>278111939</v>
      </c>
      <c r="R188" s="27">
        <f t="shared" si="38"/>
        <v>363594177</v>
      </c>
      <c r="S188" s="41">
        <f t="shared" si="38"/>
        <v>965559027</v>
      </c>
      <c r="T188" s="26">
        <f t="shared" si="38"/>
        <v>0</v>
      </c>
      <c r="U188" s="27">
        <f t="shared" si="38"/>
        <v>0</v>
      </c>
      <c r="V188" s="27">
        <f t="shared" si="38"/>
        <v>0</v>
      </c>
      <c r="W188" s="41">
        <f t="shared" si="38"/>
        <v>0</v>
      </c>
    </row>
    <row r="189" spans="1:23" ht="13.5">
      <c r="A189" s="13" t="s">
        <v>26</v>
      </c>
      <c r="B189" s="14" t="s">
        <v>343</v>
      </c>
      <c r="C189" s="15" t="s">
        <v>344</v>
      </c>
      <c r="D189" s="24">
        <v>397249548</v>
      </c>
      <c r="E189" s="25">
        <v>365617997</v>
      </c>
      <c r="F189" s="25">
        <v>210833820</v>
      </c>
      <c r="G189" s="34">
        <f t="shared" si="35"/>
        <v>0.5766505525711307</v>
      </c>
      <c r="H189" s="24">
        <v>2301496</v>
      </c>
      <c r="I189" s="25">
        <v>18516970</v>
      </c>
      <c r="J189" s="25">
        <v>42509521</v>
      </c>
      <c r="K189" s="24">
        <v>63327987</v>
      </c>
      <c r="L189" s="24">
        <v>31731824</v>
      </c>
      <c r="M189" s="25">
        <v>19847567</v>
      </c>
      <c r="N189" s="25">
        <v>24009189</v>
      </c>
      <c r="O189" s="24">
        <v>75588580</v>
      </c>
      <c r="P189" s="24">
        <v>22478716</v>
      </c>
      <c r="Q189" s="25">
        <v>25648152</v>
      </c>
      <c r="R189" s="25">
        <v>23790385</v>
      </c>
      <c r="S189" s="40">
        <v>71917253</v>
      </c>
      <c r="T189" s="24">
        <v>0</v>
      </c>
      <c r="U189" s="25">
        <v>0</v>
      </c>
      <c r="V189" s="25">
        <v>0</v>
      </c>
      <c r="W189" s="40">
        <v>0</v>
      </c>
    </row>
    <row r="190" spans="1:23" ht="13.5">
      <c r="A190" s="13" t="s">
        <v>26</v>
      </c>
      <c r="B190" s="14" t="s">
        <v>345</v>
      </c>
      <c r="C190" s="15" t="s">
        <v>346</v>
      </c>
      <c r="D190" s="24">
        <v>574260766</v>
      </c>
      <c r="E190" s="25">
        <v>555025414</v>
      </c>
      <c r="F190" s="25">
        <v>303210700</v>
      </c>
      <c r="G190" s="34">
        <f t="shared" si="35"/>
        <v>0.5463005699411091</v>
      </c>
      <c r="H190" s="24">
        <v>16558527</v>
      </c>
      <c r="I190" s="25">
        <v>19369189</v>
      </c>
      <c r="J190" s="25">
        <v>43712277</v>
      </c>
      <c r="K190" s="24">
        <v>79639993</v>
      </c>
      <c r="L190" s="24">
        <v>54863303</v>
      </c>
      <c r="M190" s="25">
        <v>36247687</v>
      </c>
      <c r="N190" s="25">
        <v>44076226</v>
      </c>
      <c r="O190" s="24">
        <v>135187216</v>
      </c>
      <c r="P190" s="24">
        <v>27010607</v>
      </c>
      <c r="Q190" s="25">
        <v>30425317</v>
      </c>
      <c r="R190" s="25">
        <v>30947567</v>
      </c>
      <c r="S190" s="40">
        <v>88383491</v>
      </c>
      <c r="T190" s="24">
        <v>0</v>
      </c>
      <c r="U190" s="25">
        <v>0</v>
      </c>
      <c r="V190" s="25">
        <v>0</v>
      </c>
      <c r="W190" s="40">
        <v>0</v>
      </c>
    </row>
    <row r="191" spans="1:23" ht="13.5">
      <c r="A191" s="13" t="s">
        <v>26</v>
      </c>
      <c r="B191" s="14" t="s">
        <v>347</v>
      </c>
      <c r="C191" s="15" t="s">
        <v>348</v>
      </c>
      <c r="D191" s="24">
        <v>424047104</v>
      </c>
      <c r="E191" s="25">
        <v>418223263</v>
      </c>
      <c r="F191" s="25">
        <v>230889601</v>
      </c>
      <c r="G191" s="34">
        <f t="shared" si="35"/>
        <v>0.5520725923847043</v>
      </c>
      <c r="H191" s="24">
        <v>18135770</v>
      </c>
      <c r="I191" s="25">
        <v>21783002</v>
      </c>
      <c r="J191" s="25">
        <v>29704648</v>
      </c>
      <c r="K191" s="24">
        <v>69623420</v>
      </c>
      <c r="L191" s="24">
        <v>4023345</v>
      </c>
      <c r="M191" s="25">
        <v>22001841</v>
      </c>
      <c r="N191" s="25">
        <v>23438652</v>
      </c>
      <c r="O191" s="24">
        <v>49463838</v>
      </c>
      <c r="P191" s="24">
        <v>20698894</v>
      </c>
      <c r="Q191" s="25">
        <v>80819456</v>
      </c>
      <c r="R191" s="25">
        <v>10283993</v>
      </c>
      <c r="S191" s="40">
        <v>111802343</v>
      </c>
      <c r="T191" s="24">
        <v>0</v>
      </c>
      <c r="U191" s="25">
        <v>0</v>
      </c>
      <c r="V191" s="25">
        <v>0</v>
      </c>
      <c r="W191" s="40">
        <v>0</v>
      </c>
    </row>
    <row r="192" spans="1:23" ht="13.5">
      <c r="A192" s="13" t="s">
        <v>26</v>
      </c>
      <c r="B192" s="14" t="s">
        <v>349</v>
      </c>
      <c r="C192" s="15" t="s">
        <v>350</v>
      </c>
      <c r="D192" s="24">
        <v>1040177242</v>
      </c>
      <c r="E192" s="25">
        <v>995719733</v>
      </c>
      <c r="F192" s="25">
        <v>614215193</v>
      </c>
      <c r="G192" s="34">
        <f t="shared" si="35"/>
        <v>0.6168554992371533</v>
      </c>
      <c r="H192" s="24">
        <v>57106795</v>
      </c>
      <c r="I192" s="25">
        <v>63730483</v>
      </c>
      <c r="J192" s="25">
        <v>77384724</v>
      </c>
      <c r="K192" s="24">
        <v>198222002</v>
      </c>
      <c r="L192" s="24">
        <v>82534319</v>
      </c>
      <c r="M192" s="25">
        <v>48130389</v>
      </c>
      <c r="N192" s="25">
        <v>93870988</v>
      </c>
      <c r="O192" s="24">
        <v>224535696</v>
      </c>
      <c r="P192" s="24">
        <v>60939741</v>
      </c>
      <c r="Q192" s="25">
        <v>51988880</v>
      </c>
      <c r="R192" s="25">
        <v>78528874</v>
      </c>
      <c r="S192" s="40">
        <v>191457495</v>
      </c>
      <c r="T192" s="24">
        <v>0</v>
      </c>
      <c r="U192" s="25">
        <v>0</v>
      </c>
      <c r="V192" s="25">
        <v>0</v>
      </c>
      <c r="W192" s="40">
        <v>0</v>
      </c>
    </row>
    <row r="193" spans="1:23" ht="13.5">
      <c r="A193" s="13" t="s">
        <v>26</v>
      </c>
      <c r="B193" s="14" t="s">
        <v>351</v>
      </c>
      <c r="C193" s="15" t="s">
        <v>352</v>
      </c>
      <c r="D193" s="24">
        <v>704658324</v>
      </c>
      <c r="E193" s="25">
        <v>594220735</v>
      </c>
      <c r="F193" s="25">
        <v>395836937</v>
      </c>
      <c r="G193" s="34">
        <f t="shared" si="35"/>
        <v>0.6661446053376108</v>
      </c>
      <c r="H193" s="24">
        <v>47694891</v>
      </c>
      <c r="I193" s="25">
        <v>22016826</v>
      </c>
      <c r="J193" s="25">
        <v>26963834</v>
      </c>
      <c r="K193" s="24">
        <v>96675551</v>
      </c>
      <c r="L193" s="24">
        <v>26018742</v>
      </c>
      <c r="M193" s="25">
        <v>28569431</v>
      </c>
      <c r="N193" s="25">
        <v>27197414</v>
      </c>
      <c r="O193" s="24">
        <v>81785587</v>
      </c>
      <c r="P193" s="24">
        <v>13464491</v>
      </c>
      <c r="Q193" s="25">
        <v>180643627</v>
      </c>
      <c r="R193" s="25">
        <v>23267681</v>
      </c>
      <c r="S193" s="40">
        <v>217375799</v>
      </c>
      <c r="T193" s="24">
        <v>0</v>
      </c>
      <c r="U193" s="25">
        <v>0</v>
      </c>
      <c r="V193" s="25">
        <v>0</v>
      </c>
      <c r="W193" s="40">
        <v>0</v>
      </c>
    </row>
    <row r="194" spans="1:23" ht="13.5">
      <c r="A194" s="13" t="s">
        <v>41</v>
      </c>
      <c r="B194" s="14" t="s">
        <v>353</v>
      </c>
      <c r="C194" s="15" t="s">
        <v>354</v>
      </c>
      <c r="D194" s="24">
        <v>168984924</v>
      </c>
      <c r="E194" s="25">
        <v>169484921</v>
      </c>
      <c r="F194" s="25">
        <v>127865228</v>
      </c>
      <c r="G194" s="34">
        <f t="shared" si="35"/>
        <v>0.754434242560139</v>
      </c>
      <c r="H194" s="24">
        <v>10519906</v>
      </c>
      <c r="I194" s="25">
        <v>11078517</v>
      </c>
      <c r="J194" s="25">
        <v>11682789</v>
      </c>
      <c r="K194" s="24">
        <v>33281212</v>
      </c>
      <c r="L194" s="24">
        <v>12459127</v>
      </c>
      <c r="M194" s="25">
        <v>28086463</v>
      </c>
      <c r="N194" s="25">
        <v>12985522</v>
      </c>
      <c r="O194" s="24">
        <v>53531112</v>
      </c>
      <c r="P194" s="24">
        <v>13474491</v>
      </c>
      <c r="Q194" s="25">
        <v>15003848</v>
      </c>
      <c r="R194" s="25">
        <v>12574565</v>
      </c>
      <c r="S194" s="40">
        <v>41052904</v>
      </c>
      <c r="T194" s="24">
        <v>0</v>
      </c>
      <c r="U194" s="25">
        <v>0</v>
      </c>
      <c r="V194" s="25">
        <v>0</v>
      </c>
      <c r="W194" s="40">
        <v>0</v>
      </c>
    </row>
    <row r="195" spans="1:23" ht="13.5">
      <c r="A195" s="16"/>
      <c r="B195" s="17" t="s">
        <v>355</v>
      </c>
      <c r="C195" s="18"/>
      <c r="D195" s="26">
        <f>SUM(D189:D194)</f>
        <v>3309377908</v>
      </c>
      <c r="E195" s="27">
        <f>SUM(E189:E194)</f>
        <v>3098292063</v>
      </c>
      <c r="F195" s="27">
        <f>SUM(F189:F194)</f>
        <v>1882851479</v>
      </c>
      <c r="G195" s="35">
        <f t="shared" si="35"/>
        <v>0.6077062590338501</v>
      </c>
      <c r="H195" s="26">
        <f aca="true" t="shared" si="39" ref="H195:W195">SUM(H189:H194)</f>
        <v>152317385</v>
      </c>
      <c r="I195" s="27">
        <f t="shared" si="39"/>
        <v>156494987</v>
      </c>
      <c r="J195" s="27">
        <f t="shared" si="39"/>
        <v>231957793</v>
      </c>
      <c r="K195" s="26">
        <f t="shared" si="39"/>
        <v>540770165</v>
      </c>
      <c r="L195" s="26">
        <f t="shared" si="39"/>
        <v>211630660</v>
      </c>
      <c r="M195" s="27">
        <f t="shared" si="39"/>
        <v>182883378</v>
      </c>
      <c r="N195" s="27">
        <f t="shared" si="39"/>
        <v>225577991</v>
      </c>
      <c r="O195" s="26">
        <f t="shared" si="39"/>
        <v>620092029</v>
      </c>
      <c r="P195" s="26">
        <f t="shared" si="39"/>
        <v>158066940</v>
      </c>
      <c r="Q195" s="27">
        <f t="shared" si="39"/>
        <v>384529280</v>
      </c>
      <c r="R195" s="27">
        <f t="shared" si="39"/>
        <v>179393065</v>
      </c>
      <c r="S195" s="41">
        <f t="shared" si="39"/>
        <v>721989285</v>
      </c>
      <c r="T195" s="26">
        <f t="shared" si="39"/>
        <v>0</v>
      </c>
      <c r="U195" s="27">
        <f t="shared" si="39"/>
        <v>0</v>
      </c>
      <c r="V195" s="27">
        <f t="shared" si="39"/>
        <v>0</v>
      </c>
      <c r="W195" s="41">
        <f t="shared" si="39"/>
        <v>0</v>
      </c>
    </row>
    <row r="196" spans="1:23" ht="13.5">
      <c r="A196" s="13" t="s">
        <v>26</v>
      </c>
      <c r="B196" s="14" t="s">
        <v>356</v>
      </c>
      <c r="C196" s="15" t="s">
        <v>357</v>
      </c>
      <c r="D196" s="24">
        <v>298375308</v>
      </c>
      <c r="E196" s="25">
        <v>292095668</v>
      </c>
      <c r="F196" s="25">
        <v>140435740</v>
      </c>
      <c r="G196" s="34">
        <f t="shared" si="35"/>
        <v>0.48078679482504344</v>
      </c>
      <c r="H196" s="24">
        <v>12405035</v>
      </c>
      <c r="I196" s="25">
        <v>14984357</v>
      </c>
      <c r="J196" s="25">
        <v>18907752</v>
      </c>
      <c r="K196" s="24">
        <v>46297144</v>
      </c>
      <c r="L196" s="24">
        <v>15681371</v>
      </c>
      <c r="M196" s="25">
        <v>27395223</v>
      </c>
      <c r="N196" s="25">
        <v>6391192</v>
      </c>
      <c r="O196" s="24">
        <v>49467786</v>
      </c>
      <c r="P196" s="24">
        <v>17600977</v>
      </c>
      <c r="Q196" s="25">
        <v>11777232</v>
      </c>
      <c r="R196" s="25">
        <v>15292601</v>
      </c>
      <c r="S196" s="40">
        <v>44670810</v>
      </c>
      <c r="T196" s="24">
        <v>0</v>
      </c>
      <c r="U196" s="25">
        <v>0</v>
      </c>
      <c r="V196" s="25">
        <v>0</v>
      </c>
      <c r="W196" s="40">
        <v>0</v>
      </c>
    </row>
    <row r="197" spans="1:23" ht="13.5">
      <c r="A197" s="13" t="s">
        <v>26</v>
      </c>
      <c r="B197" s="14" t="s">
        <v>358</v>
      </c>
      <c r="C197" s="15" t="s">
        <v>359</v>
      </c>
      <c r="D197" s="24">
        <v>482594516</v>
      </c>
      <c r="E197" s="25">
        <v>485305414</v>
      </c>
      <c r="F197" s="25">
        <v>292784092</v>
      </c>
      <c r="G197" s="34">
        <f t="shared" si="35"/>
        <v>0.6032986312409034</v>
      </c>
      <c r="H197" s="24">
        <v>27908323</v>
      </c>
      <c r="I197" s="25">
        <v>29171672</v>
      </c>
      <c r="J197" s="25">
        <v>35749727</v>
      </c>
      <c r="K197" s="24">
        <v>92829722</v>
      </c>
      <c r="L197" s="24">
        <v>37318047</v>
      </c>
      <c r="M197" s="25">
        <v>27658807</v>
      </c>
      <c r="N197" s="25">
        <v>49707819</v>
      </c>
      <c r="O197" s="24">
        <v>114684673</v>
      </c>
      <c r="P197" s="24">
        <v>32357071</v>
      </c>
      <c r="Q197" s="25">
        <v>25432188</v>
      </c>
      <c r="R197" s="25">
        <v>27480438</v>
      </c>
      <c r="S197" s="40">
        <v>85269697</v>
      </c>
      <c r="T197" s="24">
        <v>0</v>
      </c>
      <c r="U197" s="25">
        <v>0</v>
      </c>
      <c r="V197" s="25">
        <v>0</v>
      </c>
      <c r="W197" s="40">
        <v>0</v>
      </c>
    </row>
    <row r="198" spans="1:23" ht="13.5">
      <c r="A198" s="13" t="s">
        <v>26</v>
      </c>
      <c r="B198" s="14" t="s">
        <v>360</v>
      </c>
      <c r="C198" s="15" t="s">
        <v>361</v>
      </c>
      <c r="D198" s="24">
        <v>337027356</v>
      </c>
      <c r="E198" s="25">
        <v>339028208</v>
      </c>
      <c r="F198" s="25">
        <v>215532615</v>
      </c>
      <c r="G198" s="34">
        <f t="shared" si="35"/>
        <v>0.6357365254987868</v>
      </c>
      <c r="H198" s="24">
        <v>23771227</v>
      </c>
      <c r="I198" s="25">
        <v>25326122</v>
      </c>
      <c r="J198" s="25">
        <v>26922556</v>
      </c>
      <c r="K198" s="24">
        <v>76019905</v>
      </c>
      <c r="L198" s="24">
        <v>21126990</v>
      </c>
      <c r="M198" s="25">
        <v>24062480</v>
      </c>
      <c r="N198" s="25">
        <v>27281020</v>
      </c>
      <c r="O198" s="24">
        <v>72470490</v>
      </c>
      <c r="P198" s="24">
        <v>19596454</v>
      </c>
      <c r="Q198" s="25">
        <v>24203624</v>
      </c>
      <c r="R198" s="25">
        <v>23242142</v>
      </c>
      <c r="S198" s="40">
        <v>67042220</v>
      </c>
      <c r="T198" s="24">
        <v>0</v>
      </c>
      <c r="U198" s="25">
        <v>0</v>
      </c>
      <c r="V198" s="25">
        <v>0</v>
      </c>
      <c r="W198" s="40">
        <v>0</v>
      </c>
    </row>
    <row r="199" spans="1:23" ht="13.5">
      <c r="A199" s="13" t="s">
        <v>26</v>
      </c>
      <c r="B199" s="14" t="s">
        <v>362</v>
      </c>
      <c r="C199" s="15" t="s">
        <v>363</v>
      </c>
      <c r="D199" s="24">
        <v>576104266</v>
      </c>
      <c r="E199" s="25">
        <v>616559950</v>
      </c>
      <c r="F199" s="25">
        <v>281335851</v>
      </c>
      <c r="G199" s="34">
        <f t="shared" si="35"/>
        <v>0.4562992633563046</v>
      </c>
      <c r="H199" s="24">
        <v>24077981</v>
      </c>
      <c r="I199" s="25">
        <v>31231754</v>
      </c>
      <c r="J199" s="25">
        <v>36473808</v>
      </c>
      <c r="K199" s="24">
        <v>91783543</v>
      </c>
      <c r="L199" s="24">
        <v>27695340</v>
      </c>
      <c r="M199" s="25">
        <v>35772296</v>
      </c>
      <c r="N199" s="25">
        <v>34759551</v>
      </c>
      <c r="O199" s="24">
        <v>98227187</v>
      </c>
      <c r="P199" s="24">
        <v>27062306</v>
      </c>
      <c r="Q199" s="25">
        <v>37959536</v>
      </c>
      <c r="R199" s="25">
        <v>26303279</v>
      </c>
      <c r="S199" s="40">
        <v>91325121</v>
      </c>
      <c r="T199" s="24">
        <v>0</v>
      </c>
      <c r="U199" s="25">
        <v>0</v>
      </c>
      <c r="V199" s="25">
        <v>0</v>
      </c>
      <c r="W199" s="40">
        <v>0</v>
      </c>
    </row>
    <row r="200" spans="1:23" ht="13.5">
      <c r="A200" s="13" t="s">
        <v>41</v>
      </c>
      <c r="B200" s="14" t="s">
        <v>364</v>
      </c>
      <c r="C200" s="15" t="s">
        <v>365</v>
      </c>
      <c r="D200" s="24">
        <v>925052939</v>
      </c>
      <c r="E200" s="25">
        <v>987148297</v>
      </c>
      <c r="F200" s="25">
        <v>707331140</v>
      </c>
      <c r="G200" s="34">
        <f t="shared" si="35"/>
        <v>0.7165398979561832</v>
      </c>
      <c r="H200" s="24">
        <v>67112548</v>
      </c>
      <c r="I200" s="25">
        <v>55451485</v>
      </c>
      <c r="J200" s="25">
        <v>97316496</v>
      </c>
      <c r="K200" s="24">
        <v>219880529</v>
      </c>
      <c r="L200" s="24">
        <v>88400794</v>
      </c>
      <c r="M200" s="25">
        <v>70759950</v>
      </c>
      <c r="N200" s="25">
        <v>106466596</v>
      </c>
      <c r="O200" s="24">
        <v>265627340</v>
      </c>
      <c r="P200" s="24">
        <v>37724208</v>
      </c>
      <c r="Q200" s="25">
        <v>86582468</v>
      </c>
      <c r="R200" s="25">
        <v>97516595</v>
      </c>
      <c r="S200" s="40">
        <v>221823271</v>
      </c>
      <c r="T200" s="24">
        <v>0</v>
      </c>
      <c r="U200" s="25">
        <v>0</v>
      </c>
      <c r="V200" s="25">
        <v>0</v>
      </c>
      <c r="W200" s="40">
        <v>0</v>
      </c>
    </row>
    <row r="201" spans="1:23" ht="13.5">
      <c r="A201" s="16"/>
      <c r="B201" s="17" t="s">
        <v>366</v>
      </c>
      <c r="C201" s="18"/>
      <c r="D201" s="26">
        <f>SUM(D196:D200)</f>
        <v>2619154385</v>
      </c>
      <c r="E201" s="27">
        <f>SUM(E196:E200)</f>
        <v>2720137537</v>
      </c>
      <c r="F201" s="27">
        <f>SUM(F196:F200)</f>
        <v>1637419438</v>
      </c>
      <c r="G201" s="35">
        <f t="shared" si="35"/>
        <v>0.6019620021882739</v>
      </c>
      <c r="H201" s="26">
        <f aca="true" t="shared" si="40" ref="H201:W201">SUM(H196:H200)</f>
        <v>155275114</v>
      </c>
      <c r="I201" s="27">
        <f t="shared" si="40"/>
        <v>156165390</v>
      </c>
      <c r="J201" s="27">
        <f t="shared" si="40"/>
        <v>215370339</v>
      </c>
      <c r="K201" s="26">
        <f t="shared" si="40"/>
        <v>526810843</v>
      </c>
      <c r="L201" s="26">
        <f t="shared" si="40"/>
        <v>190222542</v>
      </c>
      <c r="M201" s="27">
        <f t="shared" si="40"/>
        <v>185648756</v>
      </c>
      <c r="N201" s="27">
        <f t="shared" si="40"/>
        <v>224606178</v>
      </c>
      <c r="O201" s="26">
        <f t="shared" si="40"/>
        <v>600477476</v>
      </c>
      <c r="P201" s="26">
        <f t="shared" si="40"/>
        <v>134341016</v>
      </c>
      <c r="Q201" s="27">
        <f t="shared" si="40"/>
        <v>185955048</v>
      </c>
      <c r="R201" s="27">
        <f t="shared" si="40"/>
        <v>189835055</v>
      </c>
      <c r="S201" s="41">
        <f t="shared" si="40"/>
        <v>510131119</v>
      </c>
      <c r="T201" s="26">
        <f t="shared" si="40"/>
        <v>0</v>
      </c>
      <c r="U201" s="27">
        <f t="shared" si="40"/>
        <v>0</v>
      </c>
      <c r="V201" s="27">
        <f t="shared" si="40"/>
        <v>0</v>
      </c>
      <c r="W201" s="41">
        <f t="shared" si="40"/>
        <v>0</v>
      </c>
    </row>
    <row r="202" spans="1:23" ht="13.5">
      <c r="A202" s="19"/>
      <c r="B202" s="20" t="s">
        <v>367</v>
      </c>
      <c r="C202" s="21"/>
      <c r="D202" s="30">
        <f>SUM(D170:D175,D177:D181,D183:D187,D189:D194,D196:D200)</f>
        <v>18426453595</v>
      </c>
      <c r="E202" s="31">
        <f>SUM(E170:E175,E177:E181,E183:E187,E189:E194,E196:E200)</f>
        <v>18475725389</v>
      </c>
      <c r="F202" s="31">
        <f>SUM(F170:F175,F177:F181,F183:F187,F189:F194,F196:F200)</f>
        <v>10539309853</v>
      </c>
      <c r="G202" s="37">
        <f t="shared" si="35"/>
        <v>0.5704409234873588</v>
      </c>
      <c r="H202" s="30">
        <f aca="true" t="shared" si="41" ref="H202:W202">SUM(H170:H175,H177:H181,H183:H187,H189:H194,H196:H200)</f>
        <v>821780911</v>
      </c>
      <c r="I202" s="31">
        <f t="shared" si="41"/>
        <v>1048105907</v>
      </c>
      <c r="J202" s="31">
        <f t="shared" si="41"/>
        <v>1240149582</v>
      </c>
      <c r="K202" s="30">
        <f t="shared" si="41"/>
        <v>3110036400</v>
      </c>
      <c r="L202" s="30">
        <f t="shared" si="41"/>
        <v>1116853343</v>
      </c>
      <c r="M202" s="31">
        <f t="shared" si="41"/>
        <v>1153547399</v>
      </c>
      <c r="N202" s="31">
        <f t="shared" si="41"/>
        <v>1381005887</v>
      </c>
      <c r="O202" s="30">
        <f t="shared" si="41"/>
        <v>3651406629</v>
      </c>
      <c r="P202" s="30">
        <f t="shared" si="41"/>
        <v>1083806673</v>
      </c>
      <c r="Q202" s="31">
        <f t="shared" si="41"/>
        <v>1424488665</v>
      </c>
      <c r="R202" s="31">
        <f t="shared" si="41"/>
        <v>1269571486</v>
      </c>
      <c r="S202" s="43">
        <f t="shared" si="41"/>
        <v>3777866824</v>
      </c>
      <c r="T202" s="26">
        <f t="shared" si="41"/>
        <v>0</v>
      </c>
      <c r="U202" s="27">
        <f t="shared" si="41"/>
        <v>0</v>
      </c>
      <c r="V202" s="27">
        <f t="shared" si="41"/>
        <v>0</v>
      </c>
      <c r="W202" s="41">
        <f t="shared" si="41"/>
        <v>0</v>
      </c>
    </row>
    <row r="203" spans="1:23" ht="13.5">
      <c r="A203" s="8"/>
      <c r="B203" s="9" t="s">
        <v>603</v>
      </c>
      <c r="C203" s="10"/>
      <c r="D203" s="28"/>
      <c r="E203" s="29"/>
      <c r="F203" s="29"/>
      <c r="G203" s="36"/>
      <c r="H203" s="28"/>
      <c r="I203" s="29"/>
      <c r="J203" s="29"/>
      <c r="K203" s="28"/>
      <c r="L203" s="28"/>
      <c r="M203" s="29"/>
      <c r="N203" s="29"/>
      <c r="O203" s="28"/>
      <c r="P203" s="28"/>
      <c r="Q203" s="29"/>
      <c r="R203" s="29"/>
      <c r="S203" s="42"/>
      <c r="T203" s="28"/>
      <c r="U203" s="29"/>
      <c r="V203" s="29"/>
      <c r="W203" s="42"/>
    </row>
    <row r="204" spans="1:23" ht="13.5">
      <c r="A204" s="12"/>
      <c r="B204" s="9" t="s">
        <v>368</v>
      </c>
      <c r="C204" s="10"/>
      <c r="D204" s="28"/>
      <c r="E204" s="29"/>
      <c r="F204" s="29"/>
      <c r="G204" s="36"/>
      <c r="H204" s="28"/>
      <c r="I204" s="29"/>
      <c r="J204" s="29"/>
      <c r="K204" s="28"/>
      <c r="L204" s="28"/>
      <c r="M204" s="29"/>
      <c r="N204" s="29"/>
      <c r="O204" s="28"/>
      <c r="P204" s="28"/>
      <c r="Q204" s="29"/>
      <c r="R204" s="29"/>
      <c r="S204" s="42"/>
      <c r="T204" s="28"/>
      <c r="U204" s="29"/>
      <c r="V204" s="29"/>
      <c r="W204" s="42"/>
    </row>
    <row r="205" spans="1:23" ht="13.5">
      <c r="A205" s="13" t="s">
        <v>26</v>
      </c>
      <c r="B205" s="14" t="s">
        <v>369</v>
      </c>
      <c r="C205" s="15" t="s">
        <v>370</v>
      </c>
      <c r="D205" s="24">
        <v>528224289</v>
      </c>
      <c r="E205" s="25">
        <v>534001772</v>
      </c>
      <c r="F205" s="25">
        <v>308383316</v>
      </c>
      <c r="G205" s="34">
        <f aca="true" t="shared" si="42" ref="G205:G228">IF($E205=0,0,$F205/$E205)</f>
        <v>0.5774949301104566</v>
      </c>
      <c r="H205" s="24">
        <v>51968310</v>
      </c>
      <c r="I205" s="25">
        <v>39680860</v>
      </c>
      <c r="J205" s="25">
        <v>21174065</v>
      </c>
      <c r="K205" s="24">
        <v>112823235</v>
      </c>
      <c r="L205" s="24">
        <v>28855653</v>
      </c>
      <c r="M205" s="25">
        <v>21188800</v>
      </c>
      <c r="N205" s="25">
        <v>47386585</v>
      </c>
      <c r="O205" s="24">
        <v>97431038</v>
      </c>
      <c r="P205" s="24">
        <v>35349427</v>
      </c>
      <c r="Q205" s="25">
        <v>27302666</v>
      </c>
      <c r="R205" s="25">
        <v>35476950</v>
      </c>
      <c r="S205" s="40">
        <v>98129043</v>
      </c>
      <c r="T205" s="24">
        <v>0</v>
      </c>
      <c r="U205" s="25">
        <v>0</v>
      </c>
      <c r="V205" s="25">
        <v>0</v>
      </c>
      <c r="W205" s="40">
        <v>0</v>
      </c>
    </row>
    <row r="206" spans="1:23" ht="13.5">
      <c r="A206" s="13" t="s">
        <v>26</v>
      </c>
      <c r="B206" s="14" t="s">
        <v>371</v>
      </c>
      <c r="C206" s="15" t="s">
        <v>372</v>
      </c>
      <c r="D206" s="24">
        <v>903335290</v>
      </c>
      <c r="E206" s="25">
        <v>845434750</v>
      </c>
      <c r="F206" s="25">
        <v>462629512</v>
      </c>
      <c r="G206" s="34">
        <f t="shared" si="42"/>
        <v>0.5472090093292238</v>
      </c>
      <c r="H206" s="24">
        <v>26565505</v>
      </c>
      <c r="I206" s="25">
        <v>136990194</v>
      </c>
      <c r="J206" s="25">
        <v>39360418</v>
      </c>
      <c r="K206" s="24">
        <v>202916117</v>
      </c>
      <c r="L206" s="24">
        <v>62032261</v>
      </c>
      <c r="M206" s="25">
        <v>-23070894</v>
      </c>
      <c r="N206" s="25">
        <v>88029433</v>
      </c>
      <c r="O206" s="24">
        <v>126990800</v>
      </c>
      <c r="P206" s="24">
        <v>60369357</v>
      </c>
      <c r="Q206" s="25">
        <v>24037541</v>
      </c>
      <c r="R206" s="25">
        <v>48315697</v>
      </c>
      <c r="S206" s="40">
        <v>132722595</v>
      </c>
      <c r="T206" s="24">
        <v>0</v>
      </c>
      <c r="U206" s="25">
        <v>0</v>
      </c>
      <c r="V206" s="25">
        <v>0</v>
      </c>
      <c r="W206" s="40">
        <v>0</v>
      </c>
    </row>
    <row r="207" spans="1:23" ht="13.5">
      <c r="A207" s="13" t="s">
        <v>26</v>
      </c>
      <c r="B207" s="14" t="s">
        <v>373</v>
      </c>
      <c r="C207" s="15" t="s">
        <v>374</v>
      </c>
      <c r="D207" s="24">
        <v>618657072</v>
      </c>
      <c r="E207" s="25">
        <v>753107674</v>
      </c>
      <c r="F207" s="25">
        <v>369759393</v>
      </c>
      <c r="G207" s="34">
        <f t="shared" si="42"/>
        <v>0.49097812406569635</v>
      </c>
      <c r="H207" s="24">
        <v>30779792</v>
      </c>
      <c r="I207" s="25">
        <v>40521923</v>
      </c>
      <c r="J207" s="25">
        <v>8512915</v>
      </c>
      <c r="K207" s="24">
        <v>79814630</v>
      </c>
      <c r="L207" s="24">
        <v>44121467</v>
      </c>
      <c r="M207" s="25">
        <v>54146406</v>
      </c>
      <c r="N207" s="25">
        <v>150391047</v>
      </c>
      <c r="O207" s="24">
        <v>248658920</v>
      </c>
      <c r="P207" s="24">
        <v>-30018055</v>
      </c>
      <c r="Q207" s="25">
        <v>22190388</v>
      </c>
      <c r="R207" s="25">
        <v>49113510</v>
      </c>
      <c r="S207" s="40">
        <v>41285843</v>
      </c>
      <c r="T207" s="24">
        <v>0</v>
      </c>
      <c r="U207" s="25">
        <v>0</v>
      </c>
      <c r="V207" s="25">
        <v>0</v>
      </c>
      <c r="W207" s="40">
        <v>0</v>
      </c>
    </row>
    <row r="208" spans="1:23" ht="13.5">
      <c r="A208" s="13" t="s">
        <v>26</v>
      </c>
      <c r="B208" s="14" t="s">
        <v>375</v>
      </c>
      <c r="C208" s="15" t="s">
        <v>376</v>
      </c>
      <c r="D208" s="24">
        <v>436265232</v>
      </c>
      <c r="E208" s="25">
        <v>282999039</v>
      </c>
      <c r="F208" s="25">
        <v>95889566</v>
      </c>
      <c r="G208" s="34">
        <f t="shared" si="42"/>
        <v>0.3388335392898631</v>
      </c>
      <c r="H208" s="24">
        <v>4066916</v>
      </c>
      <c r="I208" s="25">
        <v>13653732</v>
      </c>
      <c r="J208" s="25">
        <v>12275031</v>
      </c>
      <c r="K208" s="24">
        <v>29995679</v>
      </c>
      <c r="L208" s="24">
        <v>11213030</v>
      </c>
      <c r="M208" s="25">
        <v>9473916</v>
      </c>
      <c r="N208" s="25">
        <v>15356723</v>
      </c>
      <c r="O208" s="24">
        <v>36043669</v>
      </c>
      <c r="P208" s="24">
        <v>11628220</v>
      </c>
      <c r="Q208" s="25">
        <v>8181243</v>
      </c>
      <c r="R208" s="25">
        <v>10040755</v>
      </c>
      <c r="S208" s="40">
        <v>29850218</v>
      </c>
      <c r="T208" s="24">
        <v>0</v>
      </c>
      <c r="U208" s="25">
        <v>0</v>
      </c>
      <c r="V208" s="25">
        <v>0</v>
      </c>
      <c r="W208" s="40">
        <v>0</v>
      </c>
    </row>
    <row r="209" spans="1:23" ht="13.5">
      <c r="A209" s="13" t="s">
        <v>26</v>
      </c>
      <c r="B209" s="14" t="s">
        <v>377</v>
      </c>
      <c r="C209" s="15" t="s">
        <v>378</v>
      </c>
      <c r="D209" s="24">
        <v>909558443</v>
      </c>
      <c r="E209" s="25">
        <v>909558443</v>
      </c>
      <c r="F209" s="25">
        <v>510442257</v>
      </c>
      <c r="G209" s="34">
        <f t="shared" si="42"/>
        <v>0.56119786576485</v>
      </c>
      <c r="H209" s="24">
        <v>9982251</v>
      </c>
      <c r="I209" s="25">
        <v>121095237</v>
      </c>
      <c r="J209" s="25">
        <v>66826312</v>
      </c>
      <c r="K209" s="24">
        <v>197903800</v>
      </c>
      <c r="L209" s="24">
        <v>47862860</v>
      </c>
      <c r="M209" s="25">
        <v>53318315</v>
      </c>
      <c r="N209" s="25">
        <v>12187947</v>
      </c>
      <c r="O209" s="24">
        <v>113369122</v>
      </c>
      <c r="P209" s="24">
        <v>75103784</v>
      </c>
      <c r="Q209" s="25">
        <v>124065551</v>
      </c>
      <c r="R209" s="25">
        <v>0</v>
      </c>
      <c r="S209" s="40">
        <v>199169335</v>
      </c>
      <c r="T209" s="24">
        <v>0</v>
      </c>
      <c r="U209" s="25">
        <v>0</v>
      </c>
      <c r="V209" s="25">
        <v>0</v>
      </c>
      <c r="W209" s="40">
        <v>0</v>
      </c>
    </row>
    <row r="210" spans="1:23" ht="13.5">
      <c r="A210" s="13" t="s">
        <v>26</v>
      </c>
      <c r="B210" s="14" t="s">
        <v>379</v>
      </c>
      <c r="C210" s="15" t="s">
        <v>380</v>
      </c>
      <c r="D210" s="24">
        <v>146158368</v>
      </c>
      <c r="E210" s="25">
        <v>259180804</v>
      </c>
      <c r="F210" s="25">
        <v>98283020</v>
      </c>
      <c r="G210" s="34">
        <f t="shared" si="42"/>
        <v>0.3792064014123515</v>
      </c>
      <c r="H210" s="24">
        <v>15483910</v>
      </c>
      <c r="I210" s="25">
        <v>11887356</v>
      </c>
      <c r="J210" s="25">
        <v>16714850</v>
      </c>
      <c r="K210" s="24">
        <v>44086116</v>
      </c>
      <c r="L210" s="24">
        <v>14177597</v>
      </c>
      <c r="M210" s="25">
        <v>15005574</v>
      </c>
      <c r="N210" s="25">
        <v>6809544</v>
      </c>
      <c r="O210" s="24">
        <v>35992715</v>
      </c>
      <c r="P210" s="24">
        <v>10032952</v>
      </c>
      <c r="Q210" s="25">
        <v>6844036</v>
      </c>
      <c r="R210" s="25">
        <v>1327201</v>
      </c>
      <c r="S210" s="40">
        <v>18204189</v>
      </c>
      <c r="T210" s="24">
        <v>0</v>
      </c>
      <c r="U210" s="25">
        <v>0</v>
      </c>
      <c r="V210" s="25">
        <v>0</v>
      </c>
      <c r="W210" s="40">
        <v>0</v>
      </c>
    </row>
    <row r="211" spans="1:23" ht="13.5">
      <c r="A211" s="13" t="s">
        <v>26</v>
      </c>
      <c r="B211" s="14" t="s">
        <v>381</v>
      </c>
      <c r="C211" s="15" t="s">
        <v>382</v>
      </c>
      <c r="D211" s="24">
        <v>2415650298</v>
      </c>
      <c r="E211" s="25">
        <v>2261495658</v>
      </c>
      <c r="F211" s="25">
        <v>1125042352</v>
      </c>
      <c r="G211" s="34">
        <f t="shared" si="42"/>
        <v>0.4974771222841764</v>
      </c>
      <c r="H211" s="24">
        <v>145346163</v>
      </c>
      <c r="I211" s="25">
        <v>-13562858</v>
      </c>
      <c r="J211" s="25">
        <v>240951337</v>
      </c>
      <c r="K211" s="24">
        <v>372734642</v>
      </c>
      <c r="L211" s="24">
        <v>176067573</v>
      </c>
      <c r="M211" s="25">
        <v>128893222</v>
      </c>
      <c r="N211" s="25">
        <v>117746929</v>
      </c>
      <c r="O211" s="24">
        <v>422707724</v>
      </c>
      <c r="P211" s="24">
        <v>126709020</v>
      </c>
      <c r="Q211" s="25">
        <v>104848455</v>
      </c>
      <c r="R211" s="25">
        <v>98042511</v>
      </c>
      <c r="S211" s="40">
        <v>329599986</v>
      </c>
      <c r="T211" s="24">
        <v>0</v>
      </c>
      <c r="U211" s="25">
        <v>0</v>
      </c>
      <c r="V211" s="25">
        <v>0</v>
      </c>
      <c r="W211" s="40">
        <v>0</v>
      </c>
    </row>
    <row r="212" spans="1:23" ht="13.5">
      <c r="A212" s="13" t="s">
        <v>41</v>
      </c>
      <c r="B212" s="14" t="s">
        <v>383</v>
      </c>
      <c r="C212" s="15" t="s">
        <v>384</v>
      </c>
      <c r="D212" s="24">
        <v>357881920</v>
      </c>
      <c r="E212" s="25">
        <v>361108920</v>
      </c>
      <c r="F212" s="25">
        <v>202781779</v>
      </c>
      <c r="G212" s="34">
        <f t="shared" si="42"/>
        <v>0.5615529491766639</v>
      </c>
      <c r="H212" s="24">
        <v>2695375</v>
      </c>
      <c r="I212" s="25">
        <v>6970558</v>
      </c>
      <c r="J212" s="25">
        <v>9360662</v>
      </c>
      <c r="K212" s="24">
        <v>19026595</v>
      </c>
      <c r="L212" s="24">
        <v>53809502</v>
      </c>
      <c r="M212" s="25">
        <v>11617904</v>
      </c>
      <c r="N212" s="25">
        <v>30846685</v>
      </c>
      <c r="O212" s="24">
        <v>96274091</v>
      </c>
      <c r="P212" s="24">
        <v>4306414</v>
      </c>
      <c r="Q212" s="25">
        <v>41810231</v>
      </c>
      <c r="R212" s="25">
        <v>41364448</v>
      </c>
      <c r="S212" s="40">
        <v>87481093</v>
      </c>
      <c r="T212" s="24">
        <v>0</v>
      </c>
      <c r="U212" s="25">
        <v>0</v>
      </c>
      <c r="V212" s="25">
        <v>0</v>
      </c>
      <c r="W212" s="40">
        <v>0</v>
      </c>
    </row>
    <row r="213" spans="1:23" ht="13.5">
      <c r="A213" s="16"/>
      <c r="B213" s="17" t="s">
        <v>385</v>
      </c>
      <c r="C213" s="18"/>
      <c r="D213" s="26">
        <f>SUM(D205:D212)</f>
        <v>6315730912</v>
      </c>
      <c r="E213" s="27">
        <f>SUM(E205:E212)</f>
        <v>6206887060</v>
      </c>
      <c r="F213" s="27">
        <f>SUM(F205:F212)</f>
        <v>3173211195</v>
      </c>
      <c r="G213" s="35">
        <f t="shared" si="42"/>
        <v>0.511240363216791</v>
      </c>
      <c r="H213" s="26">
        <f aca="true" t="shared" si="43" ref="H213:W213">SUM(H205:H212)</f>
        <v>286888222</v>
      </c>
      <c r="I213" s="27">
        <f t="shared" si="43"/>
        <v>357237002</v>
      </c>
      <c r="J213" s="27">
        <f t="shared" si="43"/>
        <v>415175590</v>
      </c>
      <c r="K213" s="26">
        <f t="shared" si="43"/>
        <v>1059300814</v>
      </c>
      <c r="L213" s="26">
        <f t="shared" si="43"/>
        <v>438139943</v>
      </c>
      <c r="M213" s="27">
        <f t="shared" si="43"/>
        <v>270573243</v>
      </c>
      <c r="N213" s="27">
        <f t="shared" si="43"/>
        <v>468754893</v>
      </c>
      <c r="O213" s="26">
        <f t="shared" si="43"/>
        <v>1177468079</v>
      </c>
      <c r="P213" s="26">
        <f t="shared" si="43"/>
        <v>293481119</v>
      </c>
      <c r="Q213" s="27">
        <f t="shared" si="43"/>
        <v>359280111</v>
      </c>
      <c r="R213" s="27">
        <f t="shared" si="43"/>
        <v>283681072</v>
      </c>
      <c r="S213" s="41">
        <f t="shared" si="43"/>
        <v>936442302</v>
      </c>
      <c r="T213" s="26">
        <f t="shared" si="43"/>
        <v>0</v>
      </c>
      <c r="U213" s="27">
        <f t="shared" si="43"/>
        <v>0</v>
      </c>
      <c r="V213" s="27">
        <f t="shared" si="43"/>
        <v>0</v>
      </c>
      <c r="W213" s="41">
        <f t="shared" si="43"/>
        <v>0</v>
      </c>
    </row>
    <row r="214" spans="1:23" ht="13.5">
      <c r="A214" s="13" t="s">
        <v>26</v>
      </c>
      <c r="B214" s="14" t="s">
        <v>386</v>
      </c>
      <c r="C214" s="15" t="s">
        <v>387</v>
      </c>
      <c r="D214" s="24">
        <v>561512100</v>
      </c>
      <c r="E214" s="25">
        <v>581699279</v>
      </c>
      <c r="F214" s="25">
        <v>429893534</v>
      </c>
      <c r="G214" s="34">
        <f t="shared" si="42"/>
        <v>0.7390305429620448</v>
      </c>
      <c r="H214" s="24">
        <v>33868324</v>
      </c>
      <c r="I214" s="25">
        <v>3852411</v>
      </c>
      <c r="J214" s="25">
        <v>39653155</v>
      </c>
      <c r="K214" s="24">
        <v>77373890</v>
      </c>
      <c r="L214" s="24">
        <v>65795866</v>
      </c>
      <c r="M214" s="25">
        <v>31570328</v>
      </c>
      <c r="N214" s="25">
        <v>85427481</v>
      </c>
      <c r="O214" s="24">
        <v>182793675</v>
      </c>
      <c r="P214" s="24">
        <v>17277671</v>
      </c>
      <c r="Q214" s="25">
        <v>101414988</v>
      </c>
      <c r="R214" s="25">
        <v>51033310</v>
      </c>
      <c r="S214" s="40">
        <v>169725969</v>
      </c>
      <c r="T214" s="24">
        <v>0</v>
      </c>
      <c r="U214" s="25">
        <v>0</v>
      </c>
      <c r="V214" s="25">
        <v>0</v>
      </c>
      <c r="W214" s="40">
        <v>0</v>
      </c>
    </row>
    <row r="215" spans="1:23" ht="13.5">
      <c r="A215" s="13" t="s">
        <v>26</v>
      </c>
      <c r="B215" s="14" t="s">
        <v>388</v>
      </c>
      <c r="C215" s="15" t="s">
        <v>389</v>
      </c>
      <c r="D215" s="24">
        <v>3888875772</v>
      </c>
      <c r="E215" s="25">
        <v>4235147600</v>
      </c>
      <c r="F215" s="25">
        <v>2230309113</v>
      </c>
      <c r="G215" s="34">
        <f t="shared" si="42"/>
        <v>0.5266189808827442</v>
      </c>
      <c r="H215" s="24">
        <v>114283818</v>
      </c>
      <c r="I215" s="25">
        <v>295735548</v>
      </c>
      <c r="J215" s="25">
        <v>304325460</v>
      </c>
      <c r="K215" s="24">
        <v>714344826</v>
      </c>
      <c r="L215" s="24">
        <v>262566676</v>
      </c>
      <c r="M215" s="25">
        <v>288428619</v>
      </c>
      <c r="N215" s="25">
        <v>257340933</v>
      </c>
      <c r="O215" s="24">
        <v>808336228</v>
      </c>
      <c r="P215" s="24">
        <v>229020727</v>
      </c>
      <c r="Q215" s="25">
        <v>229279851</v>
      </c>
      <c r="R215" s="25">
        <v>249327481</v>
      </c>
      <c r="S215" s="40">
        <v>707628059</v>
      </c>
      <c r="T215" s="24">
        <v>0</v>
      </c>
      <c r="U215" s="25">
        <v>0</v>
      </c>
      <c r="V215" s="25">
        <v>0</v>
      </c>
      <c r="W215" s="40">
        <v>0</v>
      </c>
    </row>
    <row r="216" spans="1:23" ht="13.5">
      <c r="A216" s="13" t="s">
        <v>26</v>
      </c>
      <c r="B216" s="14" t="s">
        <v>390</v>
      </c>
      <c r="C216" s="15" t="s">
        <v>391</v>
      </c>
      <c r="D216" s="24">
        <v>1721631778</v>
      </c>
      <c r="E216" s="25">
        <v>1816843264</v>
      </c>
      <c r="F216" s="25">
        <v>1165042971</v>
      </c>
      <c r="G216" s="34">
        <f t="shared" si="42"/>
        <v>0.6412457222286843</v>
      </c>
      <c r="H216" s="24">
        <v>60198077</v>
      </c>
      <c r="I216" s="25">
        <v>167439464</v>
      </c>
      <c r="J216" s="25">
        <v>145510539</v>
      </c>
      <c r="K216" s="24">
        <v>373148080</v>
      </c>
      <c r="L216" s="24">
        <v>132175162</v>
      </c>
      <c r="M216" s="25">
        <v>119817986</v>
      </c>
      <c r="N216" s="25">
        <v>131364663</v>
      </c>
      <c r="O216" s="24">
        <v>383357811</v>
      </c>
      <c r="P216" s="24">
        <v>124121328</v>
      </c>
      <c r="Q216" s="25">
        <v>147831537</v>
      </c>
      <c r="R216" s="25">
        <v>136584215</v>
      </c>
      <c r="S216" s="40">
        <v>408537080</v>
      </c>
      <c r="T216" s="24">
        <v>0</v>
      </c>
      <c r="U216" s="25">
        <v>0</v>
      </c>
      <c r="V216" s="25">
        <v>0</v>
      </c>
      <c r="W216" s="40">
        <v>0</v>
      </c>
    </row>
    <row r="217" spans="1:23" ht="13.5">
      <c r="A217" s="13" t="s">
        <v>26</v>
      </c>
      <c r="B217" s="14" t="s">
        <v>392</v>
      </c>
      <c r="C217" s="15" t="s">
        <v>393</v>
      </c>
      <c r="D217" s="24">
        <v>166222130</v>
      </c>
      <c r="E217" s="25">
        <v>168892130</v>
      </c>
      <c r="F217" s="25">
        <v>140064993</v>
      </c>
      <c r="G217" s="34">
        <f t="shared" si="42"/>
        <v>0.8293162801605972</v>
      </c>
      <c r="H217" s="24">
        <v>17766511</v>
      </c>
      <c r="I217" s="25">
        <v>101168</v>
      </c>
      <c r="J217" s="25">
        <v>10993909</v>
      </c>
      <c r="K217" s="24">
        <v>28861588</v>
      </c>
      <c r="L217" s="24">
        <v>25970166</v>
      </c>
      <c r="M217" s="25">
        <v>16536556</v>
      </c>
      <c r="N217" s="25">
        <v>19217916</v>
      </c>
      <c r="O217" s="24">
        <v>61724638</v>
      </c>
      <c r="P217" s="24">
        <v>16318517</v>
      </c>
      <c r="Q217" s="25">
        <v>33181179</v>
      </c>
      <c r="R217" s="25">
        <v>-20929</v>
      </c>
      <c r="S217" s="40">
        <v>49478767</v>
      </c>
      <c r="T217" s="24">
        <v>0</v>
      </c>
      <c r="U217" s="25">
        <v>0</v>
      </c>
      <c r="V217" s="25">
        <v>0</v>
      </c>
      <c r="W217" s="40">
        <v>0</v>
      </c>
    </row>
    <row r="218" spans="1:23" ht="13.5">
      <c r="A218" s="13" t="s">
        <v>26</v>
      </c>
      <c r="B218" s="14" t="s">
        <v>394</v>
      </c>
      <c r="C218" s="15" t="s">
        <v>395</v>
      </c>
      <c r="D218" s="24">
        <v>737542147</v>
      </c>
      <c r="E218" s="25">
        <v>904259600</v>
      </c>
      <c r="F218" s="25">
        <v>379609523</v>
      </c>
      <c r="G218" s="34">
        <f t="shared" si="42"/>
        <v>0.4198014851044988</v>
      </c>
      <c r="H218" s="24">
        <v>18328100</v>
      </c>
      <c r="I218" s="25">
        <v>55646122</v>
      </c>
      <c r="J218" s="25">
        <v>49779154</v>
      </c>
      <c r="K218" s="24">
        <v>123753376</v>
      </c>
      <c r="L218" s="24">
        <v>40570257</v>
      </c>
      <c r="M218" s="25">
        <v>35879178</v>
      </c>
      <c r="N218" s="25">
        <v>30038162</v>
      </c>
      <c r="O218" s="24">
        <v>106487597</v>
      </c>
      <c r="P218" s="24">
        <v>122628630</v>
      </c>
      <c r="Q218" s="25">
        <v>48065440</v>
      </c>
      <c r="R218" s="25">
        <v>-21325520</v>
      </c>
      <c r="S218" s="40">
        <v>149368550</v>
      </c>
      <c r="T218" s="24">
        <v>0</v>
      </c>
      <c r="U218" s="25">
        <v>0</v>
      </c>
      <c r="V218" s="25">
        <v>0</v>
      </c>
      <c r="W218" s="40">
        <v>0</v>
      </c>
    </row>
    <row r="219" spans="1:23" ht="13.5">
      <c r="A219" s="13" t="s">
        <v>26</v>
      </c>
      <c r="B219" s="14" t="s">
        <v>396</v>
      </c>
      <c r="C219" s="15" t="s">
        <v>397</v>
      </c>
      <c r="D219" s="24">
        <v>628828668</v>
      </c>
      <c r="E219" s="25">
        <v>562622660</v>
      </c>
      <c r="F219" s="25">
        <v>79920528</v>
      </c>
      <c r="G219" s="34">
        <f t="shared" si="42"/>
        <v>0.14204996293608224</v>
      </c>
      <c r="H219" s="24">
        <v>774202</v>
      </c>
      <c r="I219" s="25">
        <v>13675801</v>
      </c>
      <c r="J219" s="25">
        <v>0</v>
      </c>
      <c r="K219" s="24">
        <v>14450003</v>
      </c>
      <c r="L219" s="24">
        <v>795351</v>
      </c>
      <c r="M219" s="25">
        <v>1040871</v>
      </c>
      <c r="N219" s="25">
        <v>0</v>
      </c>
      <c r="O219" s="24">
        <v>1836222</v>
      </c>
      <c r="P219" s="24">
        <v>6610946</v>
      </c>
      <c r="Q219" s="25">
        <v>12901065</v>
      </c>
      <c r="R219" s="25">
        <v>44122292</v>
      </c>
      <c r="S219" s="40">
        <v>63634303</v>
      </c>
      <c r="T219" s="24">
        <v>0</v>
      </c>
      <c r="U219" s="25">
        <v>0</v>
      </c>
      <c r="V219" s="25">
        <v>0</v>
      </c>
      <c r="W219" s="40">
        <v>0</v>
      </c>
    </row>
    <row r="220" spans="1:23" ht="13.5">
      <c r="A220" s="13" t="s">
        <v>41</v>
      </c>
      <c r="B220" s="14" t="s">
        <v>398</v>
      </c>
      <c r="C220" s="15" t="s">
        <v>399</v>
      </c>
      <c r="D220" s="24">
        <v>461131024</v>
      </c>
      <c r="E220" s="25">
        <v>508919680</v>
      </c>
      <c r="F220" s="25">
        <v>341004926</v>
      </c>
      <c r="G220" s="34">
        <f t="shared" si="42"/>
        <v>0.6700564733515513</v>
      </c>
      <c r="H220" s="24">
        <v>22878574</v>
      </c>
      <c r="I220" s="25">
        <v>33187675</v>
      </c>
      <c r="J220" s="25">
        <v>34550101</v>
      </c>
      <c r="K220" s="24">
        <v>90616350</v>
      </c>
      <c r="L220" s="24">
        <v>46858828</v>
      </c>
      <c r="M220" s="25">
        <v>39006450</v>
      </c>
      <c r="N220" s="25">
        <v>39669497</v>
      </c>
      <c r="O220" s="24">
        <v>125534775</v>
      </c>
      <c r="P220" s="24">
        <v>24947449</v>
      </c>
      <c r="Q220" s="25">
        <v>41173543</v>
      </c>
      <c r="R220" s="25">
        <v>58732809</v>
      </c>
      <c r="S220" s="40">
        <v>124853801</v>
      </c>
      <c r="T220" s="24">
        <v>0</v>
      </c>
      <c r="U220" s="25">
        <v>0</v>
      </c>
      <c r="V220" s="25">
        <v>0</v>
      </c>
      <c r="W220" s="40">
        <v>0</v>
      </c>
    </row>
    <row r="221" spans="1:23" ht="13.5">
      <c r="A221" s="16"/>
      <c r="B221" s="17" t="s">
        <v>400</v>
      </c>
      <c r="C221" s="18"/>
      <c r="D221" s="26">
        <f>SUM(D214:D220)</f>
        <v>8165743619</v>
      </c>
      <c r="E221" s="27">
        <f>SUM(E214:E220)</f>
        <v>8778384213</v>
      </c>
      <c r="F221" s="27">
        <f>SUM(F214:F220)</f>
        <v>4765845588</v>
      </c>
      <c r="G221" s="35">
        <f t="shared" si="42"/>
        <v>0.5429069259627768</v>
      </c>
      <c r="H221" s="26">
        <f aca="true" t="shared" si="44" ref="H221:W221">SUM(H214:H220)</f>
        <v>268097606</v>
      </c>
      <c r="I221" s="27">
        <f t="shared" si="44"/>
        <v>569638189</v>
      </c>
      <c r="J221" s="27">
        <f t="shared" si="44"/>
        <v>584812318</v>
      </c>
      <c r="K221" s="26">
        <f t="shared" si="44"/>
        <v>1422548113</v>
      </c>
      <c r="L221" s="26">
        <f t="shared" si="44"/>
        <v>574732306</v>
      </c>
      <c r="M221" s="27">
        <f t="shared" si="44"/>
        <v>532279988</v>
      </c>
      <c r="N221" s="27">
        <f t="shared" si="44"/>
        <v>563058652</v>
      </c>
      <c r="O221" s="26">
        <f t="shared" si="44"/>
        <v>1670070946</v>
      </c>
      <c r="P221" s="26">
        <f t="shared" si="44"/>
        <v>540925268</v>
      </c>
      <c r="Q221" s="27">
        <f t="shared" si="44"/>
        <v>613847603</v>
      </c>
      <c r="R221" s="27">
        <f t="shared" si="44"/>
        <v>518453658</v>
      </c>
      <c r="S221" s="41">
        <f t="shared" si="44"/>
        <v>1673226529</v>
      </c>
      <c r="T221" s="26">
        <f t="shared" si="44"/>
        <v>0</v>
      </c>
      <c r="U221" s="27">
        <f t="shared" si="44"/>
        <v>0</v>
      </c>
      <c r="V221" s="27">
        <f t="shared" si="44"/>
        <v>0</v>
      </c>
      <c r="W221" s="41">
        <f t="shared" si="44"/>
        <v>0</v>
      </c>
    </row>
    <row r="222" spans="1:23" ht="13.5">
      <c r="A222" s="13" t="s">
        <v>26</v>
      </c>
      <c r="B222" s="14" t="s">
        <v>401</v>
      </c>
      <c r="C222" s="15" t="s">
        <v>402</v>
      </c>
      <c r="D222" s="24">
        <v>677002867</v>
      </c>
      <c r="E222" s="25">
        <v>697630864</v>
      </c>
      <c r="F222" s="25">
        <v>431011452</v>
      </c>
      <c r="G222" s="34">
        <f t="shared" si="42"/>
        <v>0.6178216507347645</v>
      </c>
      <c r="H222" s="24">
        <v>47796121</v>
      </c>
      <c r="I222" s="25">
        <v>63298684</v>
      </c>
      <c r="J222" s="25">
        <v>43891039</v>
      </c>
      <c r="K222" s="24">
        <v>154985844</v>
      </c>
      <c r="L222" s="24">
        <v>0</v>
      </c>
      <c r="M222" s="25">
        <v>0</v>
      </c>
      <c r="N222" s="25">
        <v>0</v>
      </c>
      <c r="O222" s="24">
        <v>0</v>
      </c>
      <c r="P222" s="24">
        <v>165871575</v>
      </c>
      <c r="Q222" s="25">
        <v>64086872</v>
      </c>
      <c r="R222" s="25">
        <v>46067161</v>
      </c>
      <c r="S222" s="40">
        <v>276025608</v>
      </c>
      <c r="T222" s="24">
        <v>0</v>
      </c>
      <c r="U222" s="25">
        <v>0</v>
      </c>
      <c r="V222" s="25">
        <v>0</v>
      </c>
      <c r="W222" s="40">
        <v>0</v>
      </c>
    </row>
    <row r="223" spans="1:23" ht="13.5">
      <c r="A223" s="13" t="s">
        <v>26</v>
      </c>
      <c r="B223" s="14" t="s">
        <v>403</v>
      </c>
      <c r="C223" s="15" t="s">
        <v>404</v>
      </c>
      <c r="D223" s="24">
        <v>913079856</v>
      </c>
      <c r="E223" s="25">
        <v>956476925</v>
      </c>
      <c r="F223" s="25">
        <v>664089307</v>
      </c>
      <c r="G223" s="34">
        <f t="shared" si="42"/>
        <v>0.6943077136962817</v>
      </c>
      <c r="H223" s="24">
        <v>57667034</v>
      </c>
      <c r="I223" s="25">
        <v>67577735</v>
      </c>
      <c r="J223" s="25">
        <v>63518456</v>
      </c>
      <c r="K223" s="24">
        <v>188763225</v>
      </c>
      <c r="L223" s="24">
        <v>71607906</v>
      </c>
      <c r="M223" s="25">
        <v>89319816</v>
      </c>
      <c r="N223" s="25">
        <v>102619210</v>
      </c>
      <c r="O223" s="24">
        <v>263546932</v>
      </c>
      <c r="P223" s="24">
        <v>77879805</v>
      </c>
      <c r="Q223" s="25">
        <v>64538040</v>
      </c>
      <c r="R223" s="25">
        <v>69361305</v>
      </c>
      <c r="S223" s="40">
        <v>211779150</v>
      </c>
      <c r="T223" s="24">
        <v>0</v>
      </c>
      <c r="U223" s="25">
        <v>0</v>
      </c>
      <c r="V223" s="25">
        <v>0</v>
      </c>
      <c r="W223" s="40">
        <v>0</v>
      </c>
    </row>
    <row r="224" spans="1:23" ht="13.5">
      <c r="A224" s="13" t="s">
        <v>26</v>
      </c>
      <c r="B224" s="14" t="s">
        <v>405</v>
      </c>
      <c r="C224" s="15" t="s">
        <v>406</v>
      </c>
      <c r="D224" s="24">
        <v>1284132989</v>
      </c>
      <c r="E224" s="25">
        <v>1297670858</v>
      </c>
      <c r="F224" s="25">
        <v>163043349</v>
      </c>
      <c r="G224" s="34">
        <f t="shared" si="42"/>
        <v>0.12564306888365062</v>
      </c>
      <c r="H224" s="24">
        <v>11900795</v>
      </c>
      <c r="I224" s="25">
        <v>13351433</v>
      </c>
      <c r="J224" s="25">
        <v>12963512</v>
      </c>
      <c r="K224" s="24">
        <v>38215740</v>
      </c>
      <c r="L224" s="24">
        <v>20099639</v>
      </c>
      <c r="M224" s="25">
        <v>15126639</v>
      </c>
      <c r="N224" s="25">
        <v>8953050</v>
      </c>
      <c r="O224" s="24">
        <v>44179328</v>
      </c>
      <c r="P224" s="24">
        <v>7887674</v>
      </c>
      <c r="Q224" s="25">
        <v>14391697</v>
      </c>
      <c r="R224" s="25">
        <v>58368910</v>
      </c>
      <c r="S224" s="40">
        <v>80648281</v>
      </c>
      <c r="T224" s="24">
        <v>0</v>
      </c>
      <c r="U224" s="25">
        <v>0</v>
      </c>
      <c r="V224" s="25">
        <v>0</v>
      </c>
      <c r="W224" s="40">
        <v>0</v>
      </c>
    </row>
    <row r="225" spans="1:23" ht="13.5">
      <c r="A225" s="13" t="s">
        <v>26</v>
      </c>
      <c r="B225" s="14" t="s">
        <v>407</v>
      </c>
      <c r="C225" s="15" t="s">
        <v>408</v>
      </c>
      <c r="D225" s="24">
        <v>3249926438</v>
      </c>
      <c r="E225" s="25">
        <v>3199109148</v>
      </c>
      <c r="F225" s="25">
        <v>2440305087</v>
      </c>
      <c r="G225" s="34">
        <f t="shared" si="42"/>
        <v>0.7628076986762441</v>
      </c>
      <c r="H225" s="24">
        <v>207291299</v>
      </c>
      <c r="I225" s="25">
        <v>144333070</v>
      </c>
      <c r="J225" s="25">
        <v>437709537</v>
      </c>
      <c r="K225" s="24">
        <v>789333906</v>
      </c>
      <c r="L225" s="24">
        <v>297294373</v>
      </c>
      <c r="M225" s="25">
        <v>249870274</v>
      </c>
      <c r="N225" s="25">
        <v>253751156</v>
      </c>
      <c r="O225" s="24">
        <v>800915803</v>
      </c>
      <c r="P225" s="24">
        <v>325966524</v>
      </c>
      <c r="Q225" s="25">
        <v>267575748</v>
      </c>
      <c r="R225" s="25">
        <v>256513106</v>
      </c>
      <c r="S225" s="40">
        <v>850055378</v>
      </c>
      <c r="T225" s="24">
        <v>0</v>
      </c>
      <c r="U225" s="25">
        <v>0</v>
      </c>
      <c r="V225" s="25">
        <v>0</v>
      </c>
      <c r="W225" s="40">
        <v>0</v>
      </c>
    </row>
    <row r="226" spans="1:23" ht="13.5">
      <c r="A226" s="13" t="s">
        <v>41</v>
      </c>
      <c r="B226" s="14" t="s">
        <v>409</v>
      </c>
      <c r="C226" s="15" t="s">
        <v>410</v>
      </c>
      <c r="D226" s="24">
        <v>267196774</v>
      </c>
      <c r="E226" s="25">
        <v>261568523</v>
      </c>
      <c r="F226" s="25">
        <v>176801292</v>
      </c>
      <c r="G226" s="34">
        <f t="shared" si="42"/>
        <v>0.6759272483256711</v>
      </c>
      <c r="H226" s="24">
        <v>16050717</v>
      </c>
      <c r="I226" s="25">
        <v>20123043</v>
      </c>
      <c r="J226" s="25">
        <v>17368990</v>
      </c>
      <c r="K226" s="24">
        <v>53542750</v>
      </c>
      <c r="L226" s="24">
        <v>18273126</v>
      </c>
      <c r="M226" s="25">
        <v>21370725</v>
      </c>
      <c r="N226" s="25">
        <v>31025830</v>
      </c>
      <c r="O226" s="24">
        <v>70669681</v>
      </c>
      <c r="P226" s="24">
        <v>17869526</v>
      </c>
      <c r="Q226" s="25">
        <v>17697734</v>
      </c>
      <c r="R226" s="25">
        <v>17021601</v>
      </c>
      <c r="S226" s="40">
        <v>52588861</v>
      </c>
      <c r="T226" s="24">
        <v>0</v>
      </c>
      <c r="U226" s="25">
        <v>0</v>
      </c>
      <c r="V226" s="25">
        <v>0</v>
      </c>
      <c r="W226" s="40">
        <v>0</v>
      </c>
    </row>
    <row r="227" spans="1:23" ht="13.5">
      <c r="A227" s="16"/>
      <c r="B227" s="17" t="s">
        <v>411</v>
      </c>
      <c r="C227" s="18"/>
      <c r="D227" s="26">
        <f>SUM(D222:D226)</f>
        <v>6391338924</v>
      </c>
      <c r="E227" s="27">
        <f>SUM(E222:E226)</f>
        <v>6412456318</v>
      </c>
      <c r="F227" s="27">
        <f>SUM(F222:F226)</f>
        <v>3875250487</v>
      </c>
      <c r="G227" s="35">
        <f t="shared" si="42"/>
        <v>0.604331678037639</v>
      </c>
      <c r="H227" s="26">
        <f aca="true" t="shared" si="45" ref="H227:W227">SUM(H222:H226)</f>
        <v>340705966</v>
      </c>
      <c r="I227" s="27">
        <f t="shared" si="45"/>
        <v>308683965</v>
      </c>
      <c r="J227" s="27">
        <f t="shared" si="45"/>
        <v>575451534</v>
      </c>
      <c r="K227" s="26">
        <f t="shared" si="45"/>
        <v>1224841465</v>
      </c>
      <c r="L227" s="26">
        <f t="shared" si="45"/>
        <v>407275044</v>
      </c>
      <c r="M227" s="27">
        <f t="shared" si="45"/>
        <v>375687454</v>
      </c>
      <c r="N227" s="27">
        <f t="shared" si="45"/>
        <v>396349246</v>
      </c>
      <c r="O227" s="26">
        <f t="shared" si="45"/>
        <v>1179311744</v>
      </c>
      <c r="P227" s="26">
        <f t="shared" si="45"/>
        <v>595475104</v>
      </c>
      <c r="Q227" s="27">
        <f t="shared" si="45"/>
        <v>428290091</v>
      </c>
      <c r="R227" s="27">
        <f t="shared" si="45"/>
        <v>447332083</v>
      </c>
      <c r="S227" s="41">
        <f t="shared" si="45"/>
        <v>1471097278</v>
      </c>
      <c r="T227" s="26">
        <f t="shared" si="45"/>
        <v>0</v>
      </c>
      <c r="U227" s="27">
        <f t="shared" si="45"/>
        <v>0</v>
      </c>
      <c r="V227" s="27">
        <f t="shared" si="45"/>
        <v>0</v>
      </c>
      <c r="W227" s="41">
        <f t="shared" si="45"/>
        <v>0</v>
      </c>
    </row>
    <row r="228" spans="1:23" ht="13.5">
      <c r="A228" s="16"/>
      <c r="B228" s="17" t="s">
        <v>412</v>
      </c>
      <c r="C228" s="18"/>
      <c r="D228" s="26">
        <f>SUM(D205:D212,D214:D220,D222:D226)</f>
        <v>20872813455</v>
      </c>
      <c r="E228" s="27">
        <f>SUM(E205:E212,E214:E220,E222:E226)</f>
        <v>21397727591</v>
      </c>
      <c r="F228" s="27">
        <f>SUM(F205:F212,F214:F220,F222:F226)</f>
        <v>11814307270</v>
      </c>
      <c r="G228" s="35">
        <f t="shared" si="42"/>
        <v>0.5521290622920707</v>
      </c>
      <c r="H228" s="26">
        <f aca="true" t="shared" si="46" ref="H228:W228">SUM(H205:H212,H214:H220,H222:H226)</f>
        <v>895691794</v>
      </c>
      <c r="I228" s="27">
        <f t="shared" si="46"/>
        <v>1235559156</v>
      </c>
      <c r="J228" s="27">
        <f t="shared" si="46"/>
        <v>1575439442</v>
      </c>
      <c r="K228" s="26">
        <f t="shared" si="46"/>
        <v>3706690392</v>
      </c>
      <c r="L228" s="26">
        <f t="shared" si="46"/>
        <v>1420147293</v>
      </c>
      <c r="M228" s="27">
        <f t="shared" si="46"/>
        <v>1178540685</v>
      </c>
      <c r="N228" s="27">
        <f t="shared" si="46"/>
        <v>1428162791</v>
      </c>
      <c r="O228" s="26">
        <f t="shared" si="46"/>
        <v>4026850769</v>
      </c>
      <c r="P228" s="26">
        <f t="shared" si="46"/>
        <v>1429881491</v>
      </c>
      <c r="Q228" s="27">
        <f t="shared" si="46"/>
        <v>1401417805</v>
      </c>
      <c r="R228" s="27">
        <f t="shared" si="46"/>
        <v>1249466813</v>
      </c>
      <c r="S228" s="41">
        <f t="shared" si="46"/>
        <v>4080766109</v>
      </c>
      <c r="T228" s="26">
        <f t="shared" si="46"/>
        <v>0</v>
      </c>
      <c r="U228" s="27">
        <f t="shared" si="46"/>
        <v>0</v>
      </c>
      <c r="V228" s="27">
        <f t="shared" si="46"/>
        <v>0</v>
      </c>
      <c r="W228" s="41">
        <f t="shared" si="46"/>
        <v>0</v>
      </c>
    </row>
    <row r="229" spans="1:23" ht="13.5">
      <c r="A229" s="8"/>
      <c r="B229" s="9" t="s">
        <v>603</v>
      </c>
      <c r="C229" s="10"/>
      <c r="D229" s="28"/>
      <c r="E229" s="29"/>
      <c r="F229" s="29"/>
      <c r="G229" s="36"/>
      <c r="H229" s="28"/>
      <c r="I229" s="29"/>
      <c r="J229" s="29"/>
      <c r="K229" s="28"/>
      <c r="L229" s="28"/>
      <c r="M229" s="29"/>
      <c r="N229" s="29"/>
      <c r="O229" s="28"/>
      <c r="P229" s="28"/>
      <c r="Q229" s="29"/>
      <c r="R229" s="29"/>
      <c r="S229" s="42"/>
      <c r="T229" s="28"/>
      <c r="U229" s="29"/>
      <c r="V229" s="29"/>
      <c r="W229" s="42"/>
    </row>
    <row r="230" spans="1:23" ht="13.5">
      <c r="A230" s="12"/>
      <c r="B230" s="9" t="s">
        <v>413</v>
      </c>
      <c r="C230" s="10"/>
      <c r="D230" s="28"/>
      <c r="E230" s="29"/>
      <c r="F230" s="29"/>
      <c r="G230" s="36"/>
      <c r="H230" s="28"/>
      <c r="I230" s="29"/>
      <c r="J230" s="29"/>
      <c r="K230" s="28"/>
      <c r="L230" s="28"/>
      <c r="M230" s="29"/>
      <c r="N230" s="29"/>
      <c r="O230" s="28"/>
      <c r="P230" s="28"/>
      <c r="Q230" s="29"/>
      <c r="R230" s="29"/>
      <c r="S230" s="42"/>
      <c r="T230" s="28"/>
      <c r="U230" s="29"/>
      <c r="V230" s="29"/>
      <c r="W230" s="42"/>
    </row>
    <row r="231" spans="1:23" ht="13.5">
      <c r="A231" s="13" t="s">
        <v>26</v>
      </c>
      <c r="B231" s="14" t="s">
        <v>414</v>
      </c>
      <c r="C231" s="15" t="s">
        <v>415</v>
      </c>
      <c r="D231" s="24">
        <v>468777470</v>
      </c>
      <c r="E231" s="25">
        <v>455697845</v>
      </c>
      <c r="F231" s="25">
        <v>286700605</v>
      </c>
      <c r="G231" s="34">
        <f aca="true" t="shared" si="47" ref="G231:G257">IF($E231=0,0,$F231/$E231)</f>
        <v>0.6291462822256708</v>
      </c>
      <c r="H231" s="24">
        <v>10450690</v>
      </c>
      <c r="I231" s="25">
        <v>13367815</v>
      </c>
      <c r="J231" s="25">
        <v>15197004</v>
      </c>
      <c r="K231" s="24">
        <v>39015509</v>
      </c>
      <c r="L231" s="24">
        <v>74565654</v>
      </c>
      <c r="M231" s="25">
        <v>19098015</v>
      </c>
      <c r="N231" s="25">
        <v>11681976</v>
      </c>
      <c r="O231" s="24">
        <v>105345645</v>
      </c>
      <c r="P231" s="24">
        <v>93954772</v>
      </c>
      <c r="Q231" s="25">
        <v>26133195</v>
      </c>
      <c r="R231" s="25">
        <v>22251484</v>
      </c>
      <c r="S231" s="40">
        <v>142339451</v>
      </c>
      <c r="T231" s="24">
        <v>0</v>
      </c>
      <c r="U231" s="25">
        <v>0</v>
      </c>
      <c r="V231" s="25">
        <v>0</v>
      </c>
      <c r="W231" s="40">
        <v>0</v>
      </c>
    </row>
    <row r="232" spans="1:23" ht="13.5">
      <c r="A232" s="13" t="s">
        <v>26</v>
      </c>
      <c r="B232" s="14" t="s">
        <v>416</v>
      </c>
      <c r="C232" s="15" t="s">
        <v>417</v>
      </c>
      <c r="D232" s="24">
        <v>2423737981</v>
      </c>
      <c r="E232" s="25">
        <v>2325217981</v>
      </c>
      <c r="F232" s="25">
        <v>989365160</v>
      </c>
      <c r="G232" s="34">
        <f t="shared" si="47"/>
        <v>0.42549350989213774</v>
      </c>
      <c r="H232" s="24">
        <v>5397952</v>
      </c>
      <c r="I232" s="25">
        <v>121467725</v>
      </c>
      <c r="J232" s="25">
        <v>109031033</v>
      </c>
      <c r="K232" s="24">
        <v>235896710</v>
      </c>
      <c r="L232" s="24">
        <v>102499312</v>
      </c>
      <c r="M232" s="25">
        <v>121745484</v>
      </c>
      <c r="N232" s="25">
        <v>175824144</v>
      </c>
      <c r="O232" s="24">
        <v>400068940</v>
      </c>
      <c r="P232" s="24">
        <v>122102071</v>
      </c>
      <c r="Q232" s="25">
        <v>101207609</v>
      </c>
      <c r="R232" s="25">
        <v>130089830</v>
      </c>
      <c r="S232" s="40">
        <v>353399510</v>
      </c>
      <c r="T232" s="24">
        <v>0</v>
      </c>
      <c r="U232" s="25">
        <v>0</v>
      </c>
      <c r="V232" s="25">
        <v>0</v>
      </c>
      <c r="W232" s="40">
        <v>0</v>
      </c>
    </row>
    <row r="233" spans="1:23" ht="13.5">
      <c r="A233" s="13" t="s">
        <v>26</v>
      </c>
      <c r="B233" s="14" t="s">
        <v>418</v>
      </c>
      <c r="C233" s="15" t="s">
        <v>419</v>
      </c>
      <c r="D233" s="24">
        <v>5041218328</v>
      </c>
      <c r="E233" s="25">
        <v>5183508072</v>
      </c>
      <c r="F233" s="25">
        <v>2777300103</v>
      </c>
      <c r="G233" s="34">
        <f t="shared" si="47"/>
        <v>0.535795462150869</v>
      </c>
      <c r="H233" s="24">
        <v>190639855</v>
      </c>
      <c r="I233" s="25">
        <v>412567227</v>
      </c>
      <c r="J233" s="25">
        <v>322551909</v>
      </c>
      <c r="K233" s="24">
        <v>925758991</v>
      </c>
      <c r="L233" s="24">
        <v>286808891</v>
      </c>
      <c r="M233" s="25">
        <v>194108780</v>
      </c>
      <c r="N233" s="25">
        <v>332382474</v>
      </c>
      <c r="O233" s="24">
        <v>813300145</v>
      </c>
      <c r="P233" s="24">
        <v>327223077</v>
      </c>
      <c r="Q233" s="25">
        <v>373199418</v>
      </c>
      <c r="R233" s="25">
        <v>337818472</v>
      </c>
      <c r="S233" s="40">
        <v>1038240967</v>
      </c>
      <c r="T233" s="24">
        <v>0</v>
      </c>
      <c r="U233" s="25">
        <v>0</v>
      </c>
      <c r="V233" s="25">
        <v>0</v>
      </c>
      <c r="W233" s="40">
        <v>0</v>
      </c>
    </row>
    <row r="234" spans="1:23" ht="13.5">
      <c r="A234" s="13" t="s">
        <v>26</v>
      </c>
      <c r="B234" s="14" t="s">
        <v>420</v>
      </c>
      <c r="C234" s="15" t="s">
        <v>421</v>
      </c>
      <c r="D234" s="24">
        <v>213400896</v>
      </c>
      <c r="E234" s="25">
        <v>232639812</v>
      </c>
      <c r="F234" s="25">
        <v>66071782</v>
      </c>
      <c r="G234" s="34">
        <f t="shared" si="47"/>
        <v>0.2840089210526013</v>
      </c>
      <c r="H234" s="24">
        <v>1304875</v>
      </c>
      <c r="I234" s="25">
        <v>1225422</v>
      </c>
      <c r="J234" s="25">
        <v>35711290</v>
      </c>
      <c r="K234" s="24">
        <v>38241587</v>
      </c>
      <c r="L234" s="24">
        <v>0</v>
      </c>
      <c r="M234" s="25">
        <v>0</v>
      </c>
      <c r="N234" s="25">
        <v>0</v>
      </c>
      <c r="O234" s="24">
        <v>0</v>
      </c>
      <c r="P234" s="24">
        <v>10405441</v>
      </c>
      <c r="Q234" s="25">
        <v>11037710</v>
      </c>
      <c r="R234" s="25">
        <v>6387044</v>
      </c>
      <c r="S234" s="40">
        <v>27830195</v>
      </c>
      <c r="T234" s="24">
        <v>0</v>
      </c>
      <c r="U234" s="25">
        <v>0</v>
      </c>
      <c r="V234" s="25">
        <v>0</v>
      </c>
      <c r="W234" s="40">
        <v>0</v>
      </c>
    </row>
    <row r="235" spans="1:23" ht="13.5">
      <c r="A235" s="13" t="s">
        <v>26</v>
      </c>
      <c r="B235" s="14" t="s">
        <v>422</v>
      </c>
      <c r="C235" s="15" t="s">
        <v>423</v>
      </c>
      <c r="D235" s="24">
        <v>967240322</v>
      </c>
      <c r="E235" s="25">
        <v>905587234</v>
      </c>
      <c r="F235" s="25">
        <v>556937867</v>
      </c>
      <c r="G235" s="34">
        <f t="shared" si="47"/>
        <v>0.6150018972109318</v>
      </c>
      <c r="H235" s="24">
        <v>50782903</v>
      </c>
      <c r="I235" s="25">
        <v>54198227</v>
      </c>
      <c r="J235" s="25">
        <v>55603966</v>
      </c>
      <c r="K235" s="24">
        <v>160585096</v>
      </c>
      <c r="L235" s="24">
        <v>61108172</v>
      </c>
      <c r="M235" s="25">
        <v>45756145</v>
      </c>
      <c r="N235" s="25">
        <v>101421145</v>
      </c>
      <c r="O235" s="24">
        <v>208285462</v>
      </c>
      <c r="P235" s="24">
        <v>52492418</v>
      </c>
      <c r="Q235" s="25">
        <v>54123550</v>
      </c>
      <c r="R235" s="25">
        <v>81451341</v>
      </c>
      <c r="S235" s="40">
        <v>188067309</v>
      </c>
      <c r="T235" s="24">
        <v>0</v>
      </c>
      <c r="U235" s="25">
        <v>0</v>
      </c>
      <c r="V235" s="25">
        <v>0</v>
      </c>
      <c r="W235" s="40">
        <v>0</v>
      </c>
    </row>
    <row r="236" spans="1:23" ht="13.5">
      <c r="A236" s="13" t="s">
        <v>41</v>
      </c>
      <c r="B236" s="14" t="s">
        <v>424</v>
      </c>
      <c r="C236" s="15" t="s">
        <v>425</v>
      </c>
      <c r="D236" s="24">
        <v>318192476</v>
      </c>
      <c r="E236" s="25">
        <v>255385644</v>
      </c>
      <c r="F236" s="25">
        <v>147523411</v>
      </c>
      <c r="G236" s="34">
        <f t="shared" si="47"/>
        <v>0.5776495839366758</v>
      </c>
      <c r="H236" s="24">
        <v>18611762</v>
      </c>
      <c r="I236" s="25">
        <v>20370457</v>
      </c>
      <c r="J236" s="25">
        <v>205366</v>
      </c>
      <c r="K236" s="24">
        <v>39187585</v>
      </c>
      <c r="L236" s="24">
        <v>15117834</v>
      </c>
      <c r="M236" s="25">
        <v>17592457</v>
      </c>
      <c r="N236" s="25">
        <v>18171162</v>
      </c>
      <c r="O236" s="24">
        <v>50881453</v>
      </c>
      <c r="P236" s="24">
        <v>17504484</v>
      </c>
      <c r="Q236" s="25">
        <v>18456435</v>
      </c>
      <c r="R236" s="25">
        <v>21493454</v>
      </c>
      <c r="S236" s="40">
        <v>57454373</v>
      </c>
      <c r="T236" s="24">
        <v>0</v>
      </c>
      <c r="U236" s="25">
        <v>0</v>
      </c>
      <c r="V236" s="25">
        <v>0</v>
      </c>
      <c r="W236" s="40">
        <v>0</v>
      </c>
    </row>
    <row r="237" spans="1:23" ht="13.5">
      <c r="A237" s="16"/>
      <c r="B237" s="17" t="s">
        <v>426</v>
      </c>
      <c r="C237" s="18"/>
      <c r="D237" s="26">
        <f>SUM(D231:D236)</f>
        <v>9432567473</v>
      </c>
      <c r="E237" s="27">
        <f>SUM(E231:E236)</f>
        <v>9358036588</v>
      </c>
      <c r="F237" s="27">
        <f>SUM(F231:F236)</f>
        <v>4823898928</v>
      </c>
      <c r="G237" s="35">
        <f t="shared" si="47"/>
        <v>0.5154819478036433</v>
      </c>
      <c r="H237" s="26">
        <f aca="true" t="shared" si="48" ref="H237:W237">SUM(H231:H236)</f>
        <v>277188037</v>
      </c>
      <c r="I237" s="27">
        <f t="shared" si="48"/>
        <v>623196873</v>
      </c>
      <c r="J237" s="27">
        <f t="shared" si="48"/>
        <v>538300568</v>
      </c>
      <c r="K237" s="26">
        <f t="shared" si="48"/>
        <v>1438685478</v>
      </c>
      <c r="L237" s="26">
        <f t="shared" si="48"/>
        <v>540099863</v>
      </c>
      <c r="M237" s="27">
        <f t="shared" si="48"/>
        <v>398300881</v>
      </c>
      <c r="N237" s="27">
        <f t="shared" si="48"/>
        <v>639480901</v>
      </c>
      <c r="O237" s="26">
        <f t="shared" si="48"/>
        <v>1577881645</v>
      </c>
      <c r="P237" s="26">
        <f t="shared" si="48"/>
        <v>623682263</v>
      </c>
      <c r="Q237" s="27">
        <f t="shared" si="48"/>
        <v>584157917</v>
      </c>
      <c r="R237" s="27">
        <f t="shared" si="48"/>
        <v>599491625</v>
      </c>
      <c r="S237" s="41">
        <f t="shared" si="48"/>
        <v>1807331805</v>
      </c>
      <c r="T237" s="26">
        <f t="shared" si="48"/>
        <v>0</v>
      </c>
      <c r="U237" s="27">
        <f t="shared" si="48"/>
        <v>0</v>
      </c>
      <c r="V237" s="27">
        <f t="shared" si="48"/>
        <v>0</v>
      </c>
      <c r="W237" s="41">
        <f t="shared" si="48"/>
        <v>0</v>
      </c>
    </row>
    <row r="238" spans="1:23" ht="13.5">
      <c r="A238" s="13" t="s">
        <v>26</v>
      </c>
      <c r="B238" s="14" t="s">
        <v>427</v>
      </c>
      <c r="C238" s="15" t="s">
        <v>428</v>
      </c>
      <c r="D238" s="24">
        <v>155511345</v>
      </c>
      <c r="E238" s="25">
        <v>147988293</v>
      </c>
      <c r="F238" s="25">
        <v>59592402</v>
      </c>
      <c r="G238" s="34">
        <f t="shared" si="47"/>
        <v>0.40268321765154763</v>
      </c>
      <c r="H238" s="24">
        <v>12436014</v>
      </c>
      <c r="I238" s="25">
        <v>0</v>
      </c>
      <c r="J238" s="25">
        <v>0</v>
      </c>
      <c r="K238" s="24">
        <v>12436014</v>
      </c>
      <c r="L238" s="24">
        <v>10836966</v>
      </c>
      <c r="M238" s="25">
        <v>16036290</v>
      </c>
      <c r="N238" s="25">
        <v>0</v>
      </c>
      <c r="O238" s="24">
        <v>26873256</v>
      </c>
      <c r="P238" s="24">
        <v>793665</v>
      </c>
      <c r="Q238" s="25">
        <v>8719765</v>
      </c>
      <c r="R238" s="25">
        <v>10769702</v>
      </c>
      <c r="S238" s="40">
        <v>20283132</v>
      </c>
      <c r="T238" s="24">
        <v>0</v>
      </c>
      <c r="U238" s="25">
        <v>0</v>
      </c>
      <c r="V238" s="25">
        <v>0</v>
      </c>
      <c r="W238" s="40">
        <v>0</v>
      </c>
    </row>
    <row r="239" spans="1:23" ht="13.5">
      <c r="A239" s="13" t="s">
        <v>26</v>
      </c>
      <c r="B239" s="14" t="s">
        <v>429</v>
      </c>
      <c r="C239" s="15" t="s">
        <v>430</v>
      </c>
      <c r="D239" s="24">
        <v>257939718</v>
      </c>
      <c r="E239" s="25">
        <v>257939718</v>
      </c>
      <c r="F239" s="25">
        <v>123661947</v>
      </c>
      <c r="G239" s="34">
        <f t="shared" si="47"/>
        <v>0.47942188957498977</v>
      </c>
      <c r="H239" s="24">
        <v>7741337</v>
      </c>
      <c r="I239" s="25">
        <v>13031895</v>
      </c>
      <c r="J239" s="25">
        <v>10715918</v>
      </c>
      <c r="K239" s="24">
        <v>31489150</v>
      </c>
      <c r="L239" s="24">
        <v>12223646</v>
      </c>
      <c r="M239" s="25">
        <v>8357686</v>
      </c>
      <c r="N239" s="25">
        <v>8766613</v>
      </c>
      <c r="O239" s="24">
        <v>29347945</v>
      </c>
      <c r="P239" s="24">
        <v>33677385</v>
      </c>
      <c r="Q239" s="25">
        <v>8887054</v>
      </c>
      <c r="R239" s="25">
        <v>20260413</v>
      </c>
      <c r="S239" s="40">
        <v>62824852</v>
      </c>
      <c r="T239" s="24">
        <v>0</v>
      </c>
      <c r="U239" s="25">
        <v>0</v>
      </c>
      <c r="V239" s="25">
        <v>0</v>
      </c>
      <c r="W239" s="40">
        <v>0</v>
      </c>
    </row>
    <row r="240" spans="1:23" ht="13.5">
      <c r="A240" s="13" t="s">
        <v>26</v>
      </c>
      <c r="B240" s="14" t="s">
        <v>431</v>
      </c>
      <c r="C240" s="15" t="s">
        <v>432</v>
      </c>
      <c r="D240" s="24">
        <v>900359772</v>
      </c>
      <c r="E240" s="25">
        <v>836960150</v>
      </c>
      <c r="F240" s="25">
        <v>368029832</v>
      </c>
      <c r="G240" s="34">
        <f t="shared" si="47"/>
        <v>0.4397220488932478</v>
      </c>
      <c r="H240" s="24">
        <v>28845068</v>
      </c>
      <c r="I240" s="25">
        <v>33985611</v>
      </c>
      <c r="J240" s="25">
        <v>34790342</v>
      </c>
      <c r="K240" s="24">
        <v>97621021</v>
      </c>
      <c r="L240" s="24">
        <v>36859938</v>
      </c>
      <c r="M240" s="25">
        <v>37861524</v>
      </c>
      <c r="N240" s="25">
        <v>51224071</v>
      </c>
      <c r="O240" s="24">
        <v>125945533</v>
      </c>
      <c r="P240" s="24">
        <v>46247178</v>
      </c>
      <c r="Q240" s="25">
        <v>47565716</v>
      </c>
      <c r="R240" s="25">
        <v>50650384</v>
      </c>
      <c r="S240" s="40">
        <v>144463278</v>
      </c>
      <c r="T240" s="24">
        <v>0</v>
      </c>
      <c r="U240" s="25">
        <v>0</v>
      </c>
      <c r="V240" s="25">
        <v>0</v>
      </c>
      <c r="W240" s="40">
        <v>0</v>
      </c>
    </row>
    <row r="241" spans="1:23" ht="13.5">
      <c r="A241" s="13" t="s">
        <v>26</v>
      </c>
      <c r="B241" s="14" t="s">
        <v>433</v>
      </c>
      <c r="C241" s="15" t="s">
        <v>434</v>
      </c>
      <c r="D241" s="24">
        <v>468528352</v>
      </c>
      <c r="E241" s="25">
        <v>624264866</v>
      </c>
      <c r="F241" s="25">
        <v>53683099</v>
      </c>
      <c r="G241" s="34">
        <f t="shared" si="47"/>
        <v>0.08599410590568139</v>
      </c>
      <c r="H241" s="24">
        <v>11101581</v>
      </c>
      <c r="I241" s="25">
        <v>11101581</v>
      </c>
      <c r="J241" s="25">
        <v>11101581</v>
      </c>
      <c r="K241" s="24">
        <v>33304743</v>
      </c>
      <c r="L241" s="24">
        <v>16319572</v>
      </c>
      <c r="M241" s="25">
        <v>4058784</v>
      </c>
      <c r="N241" s="25">
        <v>0</v>
      </c>
      <c r="O241" s="24">
        <v>20378356</v>
      </c>
      <c r="P241" s="24">
        <v>0</v>
      </c>
      <c r="Q241" s="25">
        <v>0</v>
      </c>
      <c r="R241" s="25">
        <v>0</v>
      </c>
      <c r="S241" s="40">
        <v>0</v>
      </c>
      <c r="T241" s="24">
        <v>0</v>
      </c>
      <c r="U241" s="25">
        <v>0</v>
      </c>
      <c r="V241" s="25">
        <v>0</v>
      </c>
      <c r="W241" s="40">
        <v>0</v>
      </c>
    </row>
    <row r="242" spans="1:23" ht="13.5">
      <c r="A242" s="13" t="s">
        <v>26</v>
      </c>
      <c r="B242" s="14" t="s">
        <v>435</v>
      </c>
      <c r="C242" s="15" t="s">
        <v>436</v>
      </c>
      <c r="D242" s="24">
        <v>382253547</v>
      </c>
      <c r="E242" s="25">
        <v>363987756</v>
      </c>
      <c r="F242" s="25">
        <v>139384082</v>
      </c>
      <c r="G242" s="34">
        <f t="shared" si="47"/>
        <v>0.38293618316106215</v>
      </c>
      <c r="H242" s="24">
        <v>13109403</v>
      </c>
      <c r="I242" s="25">
        <v>26916056</v>
      </c>
      <c r="J242" s="25">
        <v>22282544</v>
      </c>
      <c r="K242" s="24">
        <v>62308003</v>
      </c>
      <c r="L242" s="24">
        <v>20813629</v>
      </c>
      <c r="M242" s="25">
        <v>16300847</v>
      </c>
      <c r="N242" s="25">
        <v>6459145</v>
      </c>
      <c r="O242" s="24">
        <v>43573621</v>
      </c>
      <c r="P242" s="24">
        <v>20720580</v>
      </c>
      <c r="Q242" s="25">
        <v>12781878</v>
      </c>
      <c r="R242" s="25">
        <v>0</v>
      </c>
      <c r="S242" s="40">
        <v>33502458</v>
      </c>
      <c r="T242" s="24">
        <v>0</v>
      </c>
      <c r="U242" s="25">
        <v>0</v>
      </c>
      <c r="V242" s="25">
        <v>0</v>
      </c>
      <c r="W242" s="40">
        <v>0</v>
      </c>
    </row>
    <row r="243" spans="1:23" ht="13.5">
      <c r="A243" s="13" t="s">
        <v>41</v>
      </c>
      <c r="B243" s="14" t="s">
        <v>437</v>
      </c>
      <c r="C243" s="15" t="s">
        <v>438</v>
      </c>
      <c r="D243" s="24">
        <v>847719952</v>
      </c>
      <c r="E243" s="25">
        <v>879441390</v>
      </c>
      <c r="F243" s="25">
        <v>436877659</v>
      </c>
      <c r="G243" s="34">
        <f t="shared" si="47"/>
        <v>0.49676722515868854</v>
      </c>
      <c r="H243" s="24">
        <v>1974854</v>
      </c>
      <c r="I243" s="25">
        <v>34066559</v>
      </c>
      <c r="J243" s="25">
        <v>48557624</v>
      </c>
      <c r="K243" s="24">
        <v>84599037</v>
      </c>
      <c r="L243" s="24">
        <v>48349394</v>
      </c>
      <c r="M243" s="25">
        <v>0</v>
      </c>
      <c r="N243" s="25">
        <v>0</v>
      </c>
      <c r="O243" s="24">
        <v>48349394</v>
      </c>
      <c r="P243" s="24">
        <v>35720530</v>
      </c>
      <c r="Q243" s="25">
        <v>268208698</v>
      </c>
      <c r="R243" s="25">
        <v>0</v>
      </c>
      <c r="S243" s="40">
        <v>303929228</v>
      </c>
      <c r="T243" s="24">
        <v>0</v>
      </c>
      <c r="U243" s="25">
        <v>0</v>
      </c>
      <c r="V243" s="25">
        <v>0</v>
      </c>
      <c r="W243" s="40">
        <v>0</v>
      </c>
    </row>
    <row r="244" spans="1:23" ht="13.5">
      <c r="A244" s="16"/>
      <c r="B244" s="17" t="s">
        <v>439</v>
      </c>
      <c r="C244" s="18"/>
      <c r="D244" s="26">
        <f>SUM(D238:D243)</f>
        <v>3012312686</v>
      </c>
      <c r="E244" s="27">
        <f>SUM(E238:E243)</f>
        <v>3110582173</v>
      </c>
      <c r="F244" s="27">
        <f>SUM(F238:F243)</f>
        <v>1181229021</v>
      </c>
      <c r="G244" s="35">
        <f t="shared" si="47"/>
        <v>0.37974531946242207</v>
      </c>
      <c r="H244" s="26">
        <f aca="true" t="shared" si="49" ref="H244:W244">SUM(H238:H243)</f>
        <v>75208257</v>
      </c>
      <c r="I244" s="27">
        <f t="shared" si="49"/>
        <v>119101702</v>
      </c>
      <c r="J244" s="27">
        <f t="shared" si="49"/>
        <v>127448009</v>
      </c>
      <c r="K244" s="26">
        <f t="shared" si="49"/>
        <v>321757968</v>
      </c>
      <c r="L244" s="26">
        <f t="shared" si="49"/>
        <v>145403145</v>
      </c>
      <c r="M244" s="27">
        <f t="shared" si="49"/>
        <v>82615131</v>
      </c>
      <c r="N244" s="27">
        <f t="shared" si="49"/>
        <v>66449829</v>
      </c>
      <c r="O244" s="26">
        <f t="shared" si="49"/>
        <v>294468105</v>
      </c>
      <c r="P244" s="26">
        <f t="shared" si="49"/>
        <v>137159338</v>
      </c>
      <c r="Q244" s="27">
        <f t="shared" si="49"/>
        <v>346163111</v>
      </c>
      <c r="R244" s="27">
        <f t="shared" si="49"/>
        <v>81680499</v>
      </c>
      <c r="S244" s="41">
        <f t="shared" si="49"/>
        <v>565002948</v>
      </c>
      <c r="T244" s="26">
        <f t="shared" si="49"/>
        <v>0</v>
      </c>
      <c r="U244" s="27">
        <f t="shared" si="49"/>
        <v>0</v>
      </c>
      <c r="V244" s="27">
        <f t="shared" si="49"/>
        <v>0</v>
      </c>
      <c r="W244" s="41">
        <f t="shared" si="49"/>
        <v>0</v>
      </c>
    </row>
    <row r="245" spans="1:23" ht="13.5">
      <c r="A245" s="13" t="s">
        <v>26</v>
      </c>
      <c r="B245" s="14" t="s">
        <v>440</v>
      </c>
      <c r="C245" s="15" t="s">
        <v>441</v>
      </c>
      <c r="D245" s="24">
        <v>417386017</v>
      </c>
      <c r="E245" s="25">
        <v>419542272</v>
      </c>
      <c r="F245" s="25">
        <v>187427383</v>
      </c>
      <c r="G245" s="34">
        <f t="shared" si="47"/>
        <v>0.4467425466008822</v>
      </c>
      <c r="H245" s="24">
        <v>16358829</v>
      </c>
      <c r="I245" s="25">
        <v>36425801</v>
      </c>
      <c r="J245" s="25">
        <v>26772450</v>
      </c>
      <c r="K245" s="24">
        <v>79557080</v>
      </c>
      <c r="L245" s="24">
        <v>18297824</v>
      </c>
      <c r="M245" s="25">
        <v>18454226</v>
      </c>
      <c r="N245" s="25">
        <v>18128680</v>
      </c>
      <c r="O245" s="24">
        <v>54880730</v>
      </c>
      <c r="P245" s="24">
        <v>17055432</v>
      </c>
      <c r="Q245" s="25">
        <v>20649450</v>
      </c>
      <c r="R245" s="25">
        <v>15284691</v>
      </c>
      <c r="S245" s="40">
        <v>52989573</v>
      </c>
      <c r="T245" s="24">
        <v>0</v>
      </c>
      <c r="U245" s="25">
        <v>0</v>
      </c>
      <c r="V245" s="25">
        <v>0</v>
      </c>
      <c r="W245" s="40">
        <v>0</v>
      </c>
    </row>
    <row r="246" spans="1:23" ht="13.5">
      <c r="A246" s="13" t="s">
        <v>26</v>
      </c>
      <c r="B246" s="14" t="s">
        <v>442</v>
      </c>
      <c r="C246" s="15" t="s">
        <v>443</v>
      </c>
      <c r="D246" s="24">
        <v>199886904</v>
      </c>
      <c r="E246" s="25">
        <v>170969431</v>
      </c>
      <c r="F246" s="25">
        <v>51757117</v>
      </c>
      <c r="G246" s="34">
        <f t="shared" si="47"/>
        <v>0.30272731620660304</v>
      </c>
      <c r="H246" s="24">
        <v>11018508</v>
      </c>
      <c r="I246" s="25">
        <v>-1641</v>
      </c>
      <c r="J246" s="25">
        <v>0</v>
      </c>
      <c r="K246" s="24">
        <v>11016867</v>
      </c>
      <c r="L246" s="24">
        <v>3407233</v>
      </c>
      <c r="M246" s="25">
        <v>0</v>
      </c>
      <c r="N246" s="25">
        <v>0</v>
      </c>
      <c r="O246" s="24">
        <v>3407233</v>
      </c>
      <c r="P246" s="24">
        <v>19310397</v>
      </c>
      <c r="Q246" s="25">
        <v>11108709</v>
      </c>
      <c r="R246" s="25">
        <v>6913911</v>
      </c>
      <c r="S246" s="40">
        <v>37333017</v>
      </c>
      <c r="T246" s="24">
        <v>0</v>
      </c>
      <c r="U246" s="25">
        <v>0</v>
      </c>
      <c r="V246" s="25">
        <v>0</v>
      </c>
      <c r="W246" s="40">
        <v>0</v>
      </c>
    </row>
    <row r="247" spans="1:23" ht="13.5">
      <c r="A247" s="13" t="s">
        <v>26</v>
      </c>
      <c r="B247" s="14" t="s">
        <v>444</v>
      </c>
      <c r="C247" s="15" t="s">
        <v>445</v>
      </c>
      <c r="D247" s="24">
        <v>284209078</v>
      </c>
      <c r="E247" s="25">
        <v>284209078</v>
      </c>
      <c r="F247" s="25">
        <v>106616530</v>
      </c>
      <c r="G247" s="34">
        <f t="shared" si="47"/>
        <v>0.37513414684100976</v>
      </c>
      <c r="H247" s="24">
        <v>11101581</v>
      </c>
      <c r="I247" s="25">
        <v>1521873</v>
      </c>
      <c r="J247" s="25">
        <v>21803059</v>
      </c>
      <c r="K247" s="24">
        <v>34426513</v>
      </c>
      <c r="L247" s="24">
        <v>14951881</v>
      </c>
      <c r="M247" s="25">
        <v>5953843</v>
      </c>
      <c r="N247" s="25">
        <v>10350225</v>
      </c>
      <c r="O247" s="24">
        <v>31255949</v>
      </c>
      <c r="P247" s="24">
        <v>13347872</v>
      </c>
      <c r="Q247" s="25">
        <v>17553368</v>
      </c>
      <c r="R247" s="25">
        <v>10032828</v>
      </c>
      <c r="S247" s="40">
        <v>40934068</v>
      </c>
      <c r="T247" s="24">
        <v>0</v>
      </c>
      <c r="U247" s="25">
        <v>0</v>
      </c>
      <c r="V247" s="25">
        <v>0</v>
      </c>
      <c r="W247" s="40">
        <v>0</v>
      </c>
    </row>
    <row r="248" spans="1:23" ht="13.5">
      <c r="A248" s="13" t="s">
        <v>26</v>
      </c>
      <c r="B248" s="14" t="s">
        <v>446</v>
      </c>
      <c r="C248" s="15" t="s">
        <v>447</v>
      </c>
      <c r="D248" s="24">
        <v>345923294</v>
      </c>
      <c r="E248" s="25">
        <v>289381930</v>
      </c>
      <c r="F248" s="25">
        <v>99182377</v>
      </c>
      <c r="G248" s="34">
        <f t="shared" si="47"/>
        <v>0.34273866720012547</v>
      </c>
      <c r="H248" s="24">
        <v>3719842</v>
      </c>
      <c r="I248" s="25">
        <v>20904276</v>
      </c>
      <c r="J248" s="25">
        <v>15466079</v>
      </c>
      <c r="K248" s="24">
        <v>40090197</v>
      </c>
      <c r="L248" s="24">
        <v>7760789</v>
      </c>
      <c r="M248" s="25">
        <v>0</v>
      </c>
      <c r="N248" s="25">
        <v>0</v>
      </c>
      <c r="O248" s="24">
        <v>7760789</v>
      </c>
      <c r="P248" s="24">
        <v>8901877</v>
      </c>
      <c r="Q248" s="25">
        <v>30360392</v>
      </c>
      <c r="R248" s="25">
        <v>12069122</v>
      </c>
      <c r="S248" s="40">
        <v>51331391</v>
      </c>
      <c r="T248" s="24">
        <v>0</v>
      </c>
      <c r="U248" s="25">
        <v>0</v>
      </c>
      <c r="V248" s="25">
        <v>0</v>
      </c>
      <c r="W248" s="40">
        <v>0</v>
      </c>
    </row>
    <row r="249" spans="1:23" ht="13.5">
      <c r="A249" s="13" t="s">
        <v>26</v>
      </c>
      <c r="B249" s="14" t="s">
        <v>448</v>
      </c>
      <c r="C249" s="15" t="s">
        <v>449</v>
      </c>
      <c r="D249" s="24">
        <v>198897806</v>
      </c>
      <c r="E249" s="25">
        <v>189199043</v>
      </c>
      <c r="F249" s="25">
        <v>110944416</v>
      </c>
      <c r="G249" s="34">
        <f t="shared" si="47"/>
        <v>0.5863899427863385</v>
      </c>
      <c r="H249" s="24">
        <v>11056831</v>
      </c>
      <c r="I249" s="25">
        <v>14090260</v>
      </c>
      <c r="J249" s="25">
        <v>11528940</v>
      </c>
      <c r="K249" s="24">
        <v>36676031</v>
      </c>
      <c r="L249" s="24">
        <v>14403729</v>
      </c>
      <c r="M249" s="25">
        <v>13099557</v>
      </c>
      <c r="N249" s="25">
        <v>9617666</v>
      </c>
      <c r="O249" s="24">
        <v>37120952</v>
      </c>
      <c r="P249" s="24">
        <v>11600508</v>
      </c>
      <c r="Q249" s="25">
        <v>13429685</v>
      </c>
      <c r="R249" s="25">
        <v>12117240</v>
      </c>
      <c r="S249" s="40">
        <v>37147433</v>
      </c>
      <c r="T249" s="24">
        <v>0</v>
      </c>
      <c r="U249" s="25">
        <v>0</v>
      </c>
      <c r="V249" s="25">
        <v>0</v>
      </c>
      <c r="W249" s="40">
        <v>0</v>
      </c>
    </row>
    <row r="250" spans="1:23" ht="13.5">
      <c r="A250" s="13" t="s">
        <v>41</v>
      </c>
      <c r="B250" s="14" t="s">
        <v>450</v>
      </c>
      <c r="C250" s="15" t="s">
        <v>451</v>
      </c>
      <c r="D250" s="24">
        <v>341193618</v>
      </c>
      <c r="E250" s="25">
        <v>402988734</v>
      </c>
      <c r="F250" s="25">
        <v>122931666</v>
      </c>
      <c r="G250" s="34">
        <f t="shared" si="47"/>
        <v>0.305049882610366</v>
      </c>
      <c r="H250" s="24">
        <v>19794632</v>
      </c>
      <c r="I250" s="25">
        <v>25760442</v>
      </c>
      <c r="J250" s="25">
        <v>29308783</v>
      </c>
      <c r="K250" s="24">
        <v>74863857</v>
      </c>
      <c r="L250" s="24">
        <v>25760442</v>
      </c>
      <c r="M250" s="25">
        <v>0</v>
      </c>
      <c r="N250" s="25">
        <v>0</v>
      </c>
      <c r="O250" s="24">
        <v>25760442</v>
      </c>
      <c r="P250" s="24">
        <v>22307367</v>
      </c>
      <c r="Q250" s="25">
        <v>0</v>
      </c>
      <c r="R250" s="25">
        <v>0</v>
      </c>
      <c r="S250" s="40">
        <v>22307367</v>
      </c>
      <c r="T250" s="24">
        <v>0</v>
      </c>
      <c r="U250" s="25">
        <v>0</v>
      </c>
      <c r="V250" s="25">
        <v>0</v>
      </c>
      <c r="W250" s="40">
        <v>0</v>
      </c>
    </row>
    <row r="251" spans="1:23" ht="13.5">
      <c r="A251" s="16"/>
      <c r="B251" s="17" t="s">
        <v>452</v>
      </c>
      <c r="C251" s="18"/>
      <c r="D251" s="26">
        <f>SUM(D245:D250)</f>
        <v>1787496717</v>
      </c>
      <c r="E251" s="27">
        <f>SUM(E245:E250)</f>
        <v>1756290488</v>
      </c>
      <c r="F251" s="27">
        <f>SUM(F245:F250)</f>
        <v>678859489</v>
      </c>
      <c r="G251" s="35">
        <f t="shared" si="47"/>
        <v>0.3865302998782739</v>
      </c>
      <c r="H251" s="26">
        <f aca="true" t="shared" si="50" ref="H251:W251">SUM(H245:H250)</f>
        <v>73050223</v>
      </c>
      <c r="I251" s="27">
        <f t="shared" si="50"/>
        <v>98701011</v>
      </c>
      <c r="J251" s="27">
        <f t="shared" si="50"/>
        <v>104879311</v>
      </c>
      <c r="K251" s="26">
        <f t="shared" si="50"/>
        <v>276630545</v>
      </c>
      <c r="L251" s="26">
        <f t="shared" si="50"/>
        <v>84581898</v>
      </c>
      <c r="M251" s="27">
        <f t="shared" si="50"/>
        <v>37507626</v>
      </c>
      <c r="N251" s="27">
        <f t="shared" si="50"/>
        <v>38096571</v>
      </c>
      <c r="O251" s="26">
        <f t="shared" si="50"/>
        <v>160186095</v>
      </c>
      <c r="P251" s="26">
        <f t="shared" si="50"/>
        <v>92523453</v>
      </c>
      <c r="Q251" s="27">
        <f t="shared" si="50"/>
        <v>93101604</v>
      </c>
      <c r="R251" s="27">
        <f t="shared" si="50"/>
        <v>56417792</v>
      </c>
      <c r="S251" s="41">
        <f t="shared" si="50"/>
        <v>242042849</v>
      </c>
      <c r="T251" s="26">
        <f t="shared" si="50"/>
        <v>0</v>
      </c>
      <c r="U251" s="27">
        <f t="shared" si="50"/>
        <v>0</v>
      </c>
      <c r="V251" s="27">
        <f t="shared" si="50"/>
        <v>0</v>
      </c>
      <c r="W251" s="41">
        <f t="shared" si="50"/>
        <v>0</v>
      </c>
    </row>
    <row r="252" spans="1:23" ht="13.5">
      <c r="A252" s="13" t="s">
        <v>26</v>
      </c>
      <c r="B252" s="14" t="s">
        <v>453</v>
      </c>
      <c r="C252" s="15" t="s">
        <v>454</v>
      </c>
      <c r="D252" s="24">
        <v>3217211823</v>
      </c>
      <c r="E252" s="25">
        <v>3118697456</v>
      </c>
      <c r="F252" s="25">
        <v>2298010467</v>
      </c>
      <c r="G252" s="34">
        <f t="shared" si="47"/>
        <v>0.7368494377609163</v>
      </c>
      <c r="H252" s="24">
        <v>138013612</v>
      </c>
      <c r="I252" s="25">
        <v>130699694</v>
      </c>
      <c r="J252" s="25">
        <v>128922104</v>
      </c>
      <c r="K252" s="24">
        <v>397635410</v>
      </c>
      <c r="L252" s="24">
        <v>170460200</v>
      </c>
      <c r="M252" s="25">
        <v>161082109</v>
      </c>
      <c r="N252" s="25">
        <v>836463820</v>
      </c>
      <c r="O252" s="24">
        <v>1168006129</v>
      </c>
      <c r="P252" s="24">
        <v>254171672</v>
      </c>
      <c r="Q252" s="25">
        <v>217301158</v>
      </c>
      <c r="R252" s="25">
        <v>260896098</v>
      </c>
      <c r="S252" s="40">
        <v>732368928</v>
      </c>
      <c r="T252" s="24">
        <v>0</v>
      </c>
      <c r="U252" s="25">
        <v>0</v>
      </c>
      <c r="V252" s="25">
        <v>0</v>
      </c>
      <c r="W252" s="40">
        <v>0</v>
      </c>
    </row>
    <row r="253" spans="1:23" ht="13.5">
      <c r="A253" s="13" t="s">
        <v>26</v>
      </c>
      <c r="B253" s="14" t="s">
        <v>455</v>
      </c>
      <c r="C253" s="15" t="s">
        <v>456</v>
      </c>
      <c r="D253" s="24">
        <v>431157789</v>
      </c>
      <c r="E253" s="25">
        <v>406781241</v>
      </c>
      <c r="F253" s="25">
        <v>190936283</v>
      </c>
      <c r="G253" s="34">
        <f t="shared" si="47"/>
        <v>0.46938320589862204</v>
      </c>
      <c r="H253" s="24">
        <v>7523855</v>
      </c>
      <c r="I253" s="25">
        <v>9614074</v>
      </c>
      <c r="J253" s="25">
        <v>17708575</v>
      </c>
      <c r="K253" s="24">
        <v>34846504</v>
      </c>
      <c r="L253" s="24">
        <v>35695102</v>
      </c>
      <c r="M253" s="25">
        <v>30184296</v>
      </c>
      <c r="N253" s="25">
        <v>21682756</v>
      </c>
      <c r="O253" s="24">
        <v>87562154</v>
      </c>
      <c r="P253" s="24">
        <v>24502163</v>
      </c>
      <c r="Q253" s="25">
        <v>10733191</v>
      </c>
      <c r="R253" s="25">
        <v>33292271</v>
      </c>
      <c r="S253" s="40">
        <v>68527625</v>
      </c>
      <c r="T253" s="24">
        <v>0</v>
      </c>
      <c r="U253" s="25">
        <v>0</v>
      </c>
      <c r="V253" s="25">
        <v>0</v>
      </c>
      <c r="W253" s="40">
        <v>0</v>
      </c>
    </row>
    <row r="254" spans="1:23" ht="13.5">
      <c r="A254" s="13" t="s">
        <v>26</v>
      </c>
      <c r="B254" s="14" t="s">
        <v>457</v>
      </c>
      <c r="C254" s="15" t="s">
        <v>458</v>
      </c>
      <c r="D254" s="24">
        <v>1818848430</v>
      </c>
      <c r="E254" s="25">
        <v>1898790419</v>
      </c>
      <c r="F254" s="25">
        <v>782940762</v>
      </c>
      <c r="G254" s="34">
        <f t="shared" si="47"/>
        <v>0.41233658763263437</v>
      </c>
      <c r="H254" s="24">
        <v>22908075</v>
      </c>
      <c r="I254" s="25">
        <v>85318203</v>
      </c>
      <c r="J254" s="25">
        <v>107562874</v>
      </c>
      <c r="K254" s="24">
        <v>215789152</v>
      </c>
      <c r="L254" s="24">
        <v>73072486</v>
      </c>
      <c r="M254" s="25">
        <v>88797867</v>
      </c>
      <c r="N254" s="25">
        <v>62680652</v>
      </c>
      <c r="O254" s="24">
        <v>224551005</v>
      </c>
      <c r="P254" s="24">
        <v>54517121</v>
      </c>
      <c r="Q254" s="25">
        <v>99381707</v>
      </c>
      <c r="R254" s="25">
        <v>188701777</v>
      </c>
      <c r="S254" s="40">
        <v>342600605</v>
      </c>
      <c r="T254" s="24">
        <v>0</v>
      </c>
      <c r="U254" s="25">
        <v>0</v>
      </c>
      <c r="V254" s="25">
        <v>0</v>
      </c>
      <c r="W254" s="40">
        <v>0</v>
      </c>
    </row>
    <row r="255" spans="1:23" ht="13.5">
      <c r="A255" s="13" t="s">
        <v>41</v>
      </c>
      <c r="B255" s="14" t="s">
        <v>459</v>
      </c>
      <c r="C255" s="15" t="s">
        <v>460</v>
      </c>
      <c r="D255" s="24">
        <v>196731918</v>
      </c>
      <c r="E255" s="25">
        <v>198571637</v>
      </c>
      <c r="F255" s="25">
        <v>123448551</v>
      </c>
      <c r="G255" s="34">
        <f t="shared" si="47"/>
        <v>0.6216826978165064</v>
      </c>
      <c r="H255" s="24">
        <v>9988970</v>
      </c>
      <c r="I255" s="25">
        <v>10673747</v>
      </c>
      <c r="J255" s="25">
        <v>15319513</v>
      </c>
      <c r="K255" s="24">
        <v>35982230</v>
      </c>
      <c r="L255" s="24">
        <v>15512752</v>
      </c>
      <c r="M255" s="25">
        <v>12458898</v>
      </c>
      <c r="N255" s="25">
        <v>15084533</v>
      </c>
      <c r="O255" s="24">
        <v>43056183</v>
      </c>
      <c r="P255" s="24">
        <v>12350963</v>
      </c>
      <c r="Q255" s="25">
        <v>18023625</v>
      </c>
      <c r="R255" s="25">
        <v>14035550</v>
      </c>
      <c r="S255" s="40">
        <v>44410138</v>
      </c>
      <c r="T255" s="24">
        <v>0</v>
      </c>
      <c r="U255" s="25">
        <v>0</v>
      </c>
      <c r="V255" s="25">
        <v>0</v>
      </c>
      <c r="W255" s="40">
        <v>0</v>
      </c>
    </row>
    <row r="256" spans="1:23" ht="13.5">
      <c r="A256" s="16"/>
      <c r="B256" s="17" t="s">
        <v>461</v>
      </c>
      <c r="C256" s="18"/>
      <c r="D256" s="26">
        <f>SUM(D252:D255)</f>
        <v>5663949960</v>
      </c>
      <c r="E256" s="27">
        <f>SUM(E252:E255)</f>
        <v>5622840753</v>
      </c>
      <c r="F256" s="27">
        <f>SUM(F252:F255)</f>
        <v>3395336063</v>
      </c>
      <c r="G256" s="35">
        <f t="shared" si="47"/>
        <v>0.6038470965389618</v>
      </c>
      <c r="H256" s="26">
        <f aca="true" t="shared" si="51" ref="H256:W256">SUM(H252:H255)</f>
        <v>178434512</v>
      </c>
      <c r="I256" s="27">
        <f t="shared" si="51"/>
        <v>236305718</v>
      </c>
      <c r="J256" s="27">
        <f t="shared" si="51"/>
        <v>269513066</v>
      </c>
      <c r="K256" s="26">
        <f t="shared" si="51"/>
        <v>684253296</v>
      </c>
      <c r="L256" s="26">
        <f t="shared" si="51"/>
        <v>294740540</v>
      </c>
      <c r="M256" s="27">
        <f t="shared" si="51"/>
        <v>292523170</v>
      </c>
      <c r="N256" s="27">
        <f t="shared" si="51"/>
        <v>935911761</v>
      </c>
      <c r="O256" s="26">
        <f t="shared" si="51"/>
        <v>1523175471</v>
      </c>
      <c r="P256" s="26">
        <f t="shared" si="51"/>
        <v>345541919</v>
      </c>
      <c r="Q256" s="27">
        <f t="shared" si="51"/>
        <v>345439681</v>
      </c>
      <c r="R256" s="27">
        <f t="shared" si="51"/>
        <v>496925696</v>
      </c>
      <c r="S256" s="41">
        <f t="shared" si="51"/>
        <v>1187907296</v>
      </c>
      <c r="T256" s="26">
        <f t="shared" si="51"/>
        <v>0</v>
      </c>
      <c r="U256" s="27">
        <f t="shared" si="51"/>
        <v>0</v>
      </c>
      <c r="V256" s="27">
        <f t="shared" si="51"/>
        <v>0</v>
      </c>
      <c r="W256" s="41">
        <f t="shared" si="51"/>
        <v>0</v>
      </c>
    </row>
    <row r="257" spans="1:23" ht="13.5">
      <c r="A257" s="19"/>
      <c r="B257" s="20" t="s">
        <v>462</v>
      </c>
      <c r="C257" s="21"/>
      <c r="D257" s="30">
        <f>SUM(D231:D236,D238:D243,D245:D250,D252:D255)</f>
        <v>19896326836</v>
      </c>
      <c r="E257" s="31">
        <f>SUM(E231:E236,E238:E243,E245:E250,E252:E255)</f>
        <v>19847750002</v>
      </c>
      <c r="F257" s="31">
        <f>SUM(F231:F236,F238:F243,F245:F250,F252:F255)</f>
        <v>10079323501</v>
      </c>
      <c r="G257" s="37">
        <f t="shared" si="47"/>
        <v>0.5078320464528391</v>
      </c>
      <c r="H257" s="30">
        <f aca="true" t="shared" si="52" ref="H257:W257">SUM(H231:H236,H238:H243,H245:H250,H252:H255)</f>
        <v>603881029</v>
      </c>
      <c r="I257" s="31">
        <f t="shared" si="52"/>
        <v>1077305304</v>
      </c>
      <c r="J257" s="31">
        <f t="shared" si="52"/>
        <v>1040140954</v>
      </c>
      <c r="K257" s="30">
        <f t="shared" si="52"/>
        <v>2721327287</v>
      </c>
      <c r="L257" s="30">
        <f t="shared" si="52"/>
        <v>1064825446</v>
      </c>
      <c r="M257" s="31">
        <f t="shared" si="52"/>
        <v>810946808</v>
      </c>
      <c r="N257" s="31">
        <f t="shared" si="52"/>
        <v>1679939062</v>
      </c>
      <c r="O257" s="30">
        <f t="shared" si="52"/>
        <v>3555711316</v>
      </c>
      <c r="P257" s="30">
        <f t="shared" si="52"/>
        <v>1198906973</v>
      </c>
      <c r="Q257" s="31">
        <f t="shared" si="52"/>
        <v>1368862313</v>
      </c>
      <c r="R257" s="31">
        <f t="shared" si="52"/>
        <v>1234515612</v>
      </c>
      <c r="S257" s="43">
        <f t="shared" si="52"/>
        <v>3802284898</v>
      </c>
      <c r="T257" s="26">
        <f t="shared" si="52"/>
        <v>0</v>
      </c>
      <c r="U257" s="27">
        <f t="shared" si="52"/>
        <v>0</v>
      </c>
      <c r="V257" s="27">
        <f t="shared" si="52"/>
        <v>0</v>
      </c>
      <c r="W257" s="41">
        <f t="shared" si="52"/>
        <v>0</v>
      </c>
    </row>
    <row r="258" spans="1:23" ht="13.5">
      <c r="A258" s="8"/>
      <c r="B258" s="9" t="s">
        <v>603</v>
      </c>
      <c r="C258" s="10"/>
      <c r="D258" s="28"/>
      <c r="E258" s="29"/>
      <c r="F258" s="29"/>
      <c r="G258" s="36"/>
      <c r="H258" s="28"/>
      <c r="I258" s="29"/>
      <c r="J258" s="29"/>
      <c r="K258" s="28"/>
      <c r="L258" s="28"/>
      <c r="M258" s="29"/>
      <c r="N258" s="29"/>
      <c r="O258" s="28"/>
      <c r="P258" s="28"/>
      <c r="Q258" s="29"/>
      <c r="R258" s="29"/>
      <c r="S258" s="42"/>
      <c r="T258" s="28"/>
      <c r="U258" s="29"/>
      <c r="V258" s="29"/>
      <c r="W258" s="42"/>
    </row>
    <row r="259" spans="1:23" ht="13.5">
      <c r="A259" s="12"/>
      <c r="B259" s="9" t="s">
        <v>463</v>
      </c>
      <c r="C259" s="10"/>
      <c r="D259" s="28"/>
      <c r="E259" s="29"/>
      <c r="F259" s="29"/>
      <c r="G259" s="36"/>
      <c r="H259" s="28"/>
      <c r="I259" s="29"/>
      <c r="J259" s="29"/>
      <c r="K259" s="28"/>
      <c r="L259" s="28"/>
      <c r="M259" s="29"/>
      <c r="N259" s="29"/>
      <c r="O259" s="28"/>
      <c r="P259" s="28"/>
      <c r="Q259" s="29"/>
      <c r="R259" s="29"/>
      <c r="S259" s="42"/>
      <c r="T259" s="28"/>
      <c r="U259" s="29"/>
      <c r="V259" s="29"/>
      <c r="W259" s="42"/>
    </row>
    <row r="260" spans="1:23" ht="13.5">
      <c r="A260" s="13" t="s">
        <v>26</v>
      </c>
      <c r="B260" s="14" t="s">
        <v>464</v>
      </c>
      <c r="C260" s="15" t="s">
        <v>465</v>
      </c>
      <c r="D260" s="24">
        <v>209915944</v>
      </c>
      <c r="E260" s="25">
        <v>192220876</v>
      </c>
      <c r="F260" s="25">
        <v>203193531</v>
      </c>
      <c r="G260" s="34">
        <f aca="true" t="shared" si="53" ref="G260:G296">IF($E260=0,0,$F260/$E260)</f>
        <v>1.0570835760835884</v>
      </c>
      <c r="H260" s="24">
        <v>0</v>
      </c>
      <c r="I260" s="25">
        <v>0</v>
      </c>
      <c r="J260" s="25">
        <v>0</v>
      </c>
      <c r="K260" s="24">
        <v>0</v>
      </c>
      <c r="L260" s="24">
        <v>49541351</v>
      </c>
      <c r="M260" s="25">
        <v>28209077</v>
      </c>
      <c r="N260" s="25">
        <v>15519585</v>
      </c>
      <c r="O260" s="24">
        <v>93270013</v>
      </c>
      <c r="P260" s="24">
        <v>10694018</v>
      </c>
      <c r="Q260" s="25">
        <v>99229500</v>
      </c>
      <c r="R260" s="25">
        <v>0</v>
      </c>
      <c r="S260" s="40">
        <v>109923518</v>
      </c>
      <c r="T260" s="24">
        <v>0</v>
      </c>
      <c r="U260" s="25">
        <v>0</v>
      </c>
      <c r="V260" s="25">
        <v>0</v>
      </c>
      <c r="W260" s="40">
        <v>0</v>
      </c>
    </row>
    <row r="261" spans="1:23" ht="13.5">
      <c r="A261" s="13" t="s">
        <v>26</v>
      </c>
      <c r="B261" s="14" t="s">
        <v>466</v>
      </c>
      <c r="C261" s="15" t="s">
        <v>467</v>
      </c>
      <c r="D261" s="24">
        <v>418034368</v>
      </c>
      <c r="E261" s="25">
        <v>439879207</v>
      </c>
      <c r="F261" s="25">
        <v>304281208</v>
      </c>
      <c r="G261" s="34">
        <f t="shared" si="53"/>
        <v>0.6917381025468657</v>
      </c>
      <c r="H261" s="24">
        <v>36101902</v>
      </c>
      <c r="I261" s="25">
        <v>37522632</v>
      </c>
      <c r="J261" s="25">
        <v>27498090</v>
      </c>
      <c r="K261" s="24">
        <v>101122624</v>
      </c>
      <c r="L261" s="24">
        <v>49509266</v>
      </c>
      <c r="M261" s="25">
        <v>23363555</v>
      </c>
      <c r="N261" s="25">
        <v>36310345</v>
      </c>
      <c r="O261" s="24">
        <v>109183166</v>
      </c>
      <c r="P261" s="24">
        <v>37155418</v>
      </c>
      <c r="Q261" s="25">
        <v>30947444</v>
      </c>
      <c r="R261" s="25">
        <v>25872556</v>
      </c>
      <c r="S261" s="40">
        <v>93975418</v>
      </c>
      <c r="T261" s="24">
        <v>0</v>
      </c>
      <c r="U261" s="25">
        <v>0</v>
      </c>
      <c r="V261" s="25">
        <v>0</v>
      </c>
      <c r="W261" s="40">
        <v>0</v>
      </c>
    </row>
    <row r="262" spans="1:23" ht="13.5">
      <c r="A262" s="13" t="s">
        <v>26</v>
      </c>
      <c r="B262" s="14" t="s">
        <v>468</v>
      </c>
      <c r="C262" s="15" t="s">
        <v>469</v>
      </c>
      <c r="D262" s="24">
        <v>528541576</v>
      </c>
      <c r="E262" s="25">
        <v>512282614</v>
      </c>
      <c r="F262" s="25">
        <v>316802270</v>
      </c>
      <c r="G262" s="34">
        <f t="shared" si="53"/>
        <v>0.6184130816510591</v>
      </c>
      <c r="H262" s="24">
        <v>33958497</v>
      </c>
      <c r="I262" s="25">
        <v>35045763</v>
      </c>
      <c r="J262" s="25">
        <v>20903504</v>
      </c>
      <c r="K262" s="24">
        <v>89907764</v>
      </c>
      <c r="L262" s="24">
        <v>28179692</v>
      </c>
      <c r="M262" s="25">
        <v>58937831</v>
      </c>
      <c r="N262" s="25">
        <v>34565228</v>
      </c>
      <c r="O262" s="24">
        <v>121682751</v>
      </c>
      <c r="P262" s="24">
        <v>19480282</v>
      </c>
      <c r="Q262" s="25">
        <v>23554629</v>
      </c>
      <c r="R262" s="25">
        <v>62176844</v>
      </c>
      <c r="S262" s="40">
        <v>105211755</v>
      </c>
      <c r="T262" s="24">
        <v>0</v>
      </c>
      <c r="U262" s="25">
        <v>0</v>
      </c>
      <c r="V262" s="25">
        <v>0</v>
      </c>
      <c r="W262" s="40">
        <v>0</v>
      </c>
    </row>
    <row r="263" spans="1:23" ht="13.5">
      <c r="A263" s="13" t="s">
        <v>41</v>
      </c>
      <c r="B263" s="14" t="s">
        <v>470</v>
      </c>
      <c r="C263" s="15" t="s">
        <v>471</v>
      </c>
      <c r="D263" s="24">
        <v>102081059</v>
      </c>
      <c r="E263" s="25">
        <v>105365160</v>
      </c>
      <c r="F263" s="25">
        <v>79734454</v>
      </c>
      <c r="G263" s="34">
        <f t="shared" si="53"/>
        <v>0.7567440129166035</v>
      </c>
      <c r="H263" s="24">
        <v>6755446</v>
      </c>
      <c r="I263" s="25">
        <v>6655408</v>
      </c>
      <c r="J263" s="25">
        <v>8851455</v>
      </c>
      <c r="K263" s="24">
        <v>22262309</v>
      </c>
      <c r="L263" s="24">
        <v>7968207</v>
      </c>
      <c r="M263" s="25">
        <v>12790595</v>
      </c>
      <c r="N263" s="25">
        <v>9663951</v>
      </c>
      <c r="O263" s="24">
        <v>30422753</v>
      </c>
      <c r="P263" s="24">
        <v>6414674</v>
      </c>
      <c r="Q263" s="25">
        <v>8349923</v>
      </c>
      <c r="R263" s="25">
        <v>12284795</v>
      </c>
      <c r="S263" s="40">
        <v>27049392</v>
      </c>
      <c r="T263" s="24">
        <v>0</v>
      </c>
      <c r="U263" s="25">
        <v>0</v>
      </c>
      <c r="V263" s="25">
        <v>0</v>
      </c>
      <c r="W263" s="40">
        <v>0</v>
      </c>
    </row>
    <row r="264" spans="1:23" ht="13.5">
      <c r="A264" s="16"/>
      <c r="B264" s="17" t="s">
        <v>472</v>
      </c>
      <c r="C264" s="18"/>
      <c r="D264" s="26">
        <f>SUM(D260:D263)</f>
        <v>1258572947</v>
      </c>
      <c r="E264" s="27">
        <f>SUM(E260:E263)</f>
        <v>1249747857</v>
      </c>
      <c r="F264" s="27">
        <f>SUM(F260:F263)</f>
        <v>904011463</v>
      </c>
      <c r="G264" s="35">
        <f t="shared" si="53"/>
        <v>0.723355081536259</v>
      </c>
      <c r="H264" s="26">
        <f aca="true" t="shared" si="54" ref="H264:W264">SUM(H260:H263)</f>
        <v>76815845</v>
      </c>
      <c r="I264" s="27">
        <f t="shared" si="54"/>
        <v>79223803</v>
      </c>
      <c r="J264" s="27">
        <f t="shared" si="54"/>
        <v>57253049</v>
      </c>
      <c r="K264" s="26">
        <f t="shared" si="54"/>
        <v>213292697</v>
      </c>
      <c r="L264" s="26">
        <f t="shared" si="54"/>
        <v>135198516</v>
      </c>
      <c r="M264" s="27">
        <f t="shared" si="54"/>
        <v>123301058</v>
      </c>
      <c r="N264" s="27">
        <f t="shared" si="54"/>
        <v>96059109</v>
      </c>
      <c r="O264" s="26">
        <f t="shared" si="54"/>
        <v>354558683</v>
      </c>
      <c r="P264" s="26">
        <f t="shared" si="54"/>
        <v>73744392</v>
      </c>
      <c r="Q264" s="27">
        <f t="shared" si="54"/>
        <v>162081496</v>
      </c>
      <c r="R264" s="27">
        <f t="shared" si="54"/>
        <v>100334195</v>
      </c>
      <c r="S264" s="41">
        <f t="shared" si="54"/>
        <v>336160083</v>
      </c>
      <c r="T264" s="26">
        <f t="shared" si="54"/>
        <v>0</v>
      </c>
      <c r="U264" s="27">
        <f t="shared" si="54"/>
        <v>0</v>
      </c>
      <c r="V264" s="27">
        <f t="shared" si="54"/>
        <v>0</v>
      </c>
      <c r="W264" s="41">
        <f t="shared" si="54"/>
        <v>0</v>
      </c>
    </row>
    <row r="265" spans="1:23" ht="13.5">
      <c r="A265" s="13" t="s">
        <v>26</v>
      </c>
      <c r="B265" s="14" t="s">
        <v>473</v>
      </c>
      <c r="C265" s="15" t="s">
        <v>474</v>
      </c>
      <c r="D265" s="24">
        <v>73732689</v>
      </c>
      <c r="E265" s="25">
        <v>72381973</v>
      </c>
      <c r="F265" s="25">
        <v>37972693</v>
      </c>
      <c r="G265" s="34">
        <f t="shared" si="53"/>
        <v>0.5246153348154795</v>
      </c>
      <c r="H265" s="24">
        <v>4679032</v>
      </c>
      <c r="I265" s="25">
        <v>4677669</v>
      </c>
      <c r="J265" s="25">
        <v>4607260</v>
      </c>
      <c r="K265" s="24">
        <v>13963961</v>
      </c>
      <c r="L265" s="24">
        <v>5680186</v>
      </c>
      <c r="M265" s="25">
        <v>4295956</v>
      </c>
      <c r="N265" s="25">
        <v>3947547</v>
      </c>
      <c r="O265" s="24">
        <v>13923689</v>
      </c>
      <c r="P265" s="24">
        <v>2675527</v>
      </c>
      <c r="Q265" s="25">
        <v>4324721</v>
      </c>
      <c r="R265" s="25">
        <v>3084795</v>
      </c>
      <c r="S265" s="40">
        <v>10085043</v>
      </c>
      <c r="T265" s="24">
        <v>0</v>
      </c>
      <c r="U265" s="25">
        <v>0</v>
      </c>
      <c r="V265" s="25">
        <v>0</v>
      </c>
      <c r="W265" s="40">
        <v>0</v>
      </c>
    </row>
    <row r="266" spans="1:23" ht="13.5">
      <c r="A266" s="13" t="s">
        <v>26</v>
      </c>
      <c r="B266" s="14" t="s">
        <v>475</v>
      </c>
      <c r="C266" s="15" t="s">
        <v>476</v>
      </c>
      <c r="D266" s="24">
        <v>348292672</v>
      </c>
      <c r="E266" s="25">
        <v>324287760</v>
      </c>
      <c r="F266" s="25">
        <v>182475641</v>
      </c>
      <c r="G266" s="34">
        <f t="shared" si="53"/>
        <v>0.5626966648386605</v>
      </c>
      <c r="H266" s="24">
        <v>19822762</v>
      </c>
      <c r="I266" s="25">
        <v>28305204</v>
      </c>
      <c r="J266" s="25">
        <v>23579121</v>
      </c>
      <c r="K266" s="24">
        <v>71707087</v>
      </c>
      <c r="L266" s="24">
        <v>12411720</v>
      </c>
      <c r="M266" s="25">
        <v>29245261</v>
      </c>
      <c r="N266" s="25">
        <v>20124829</v>
      </c>
      <c r="O266" s="24">
        <v>61781810</v>
      </c>
      <c r="P266" s="24">
        <v>19584415</v>
      </c>
      <c r="Q266" s="25">
        <v>11665400</v>
      </c>
      <c r="R266" s="25">
        <v>17736929</v>
      </c>
      <c r="S266" s="40">
        <v>48986744</v>
      </c>
      <c r="T266" s="24">
        <v>0</v>
      </c>
      <c r="U266" s="25">
        <v>0</v>
      </c>
      <c r="V266" s="25">
        <v>0</v>
      </c>
      <c r="W266" s="40">
        <v>0</v>
      </c>
    </row>
    <row r="267" spans="1:23" ht="13.5">
      <c r="A267" s="13" t="s">
        <v>26</v>
      </c>
      <c r="B267" s="14" t="s">
        <v>477</v>
      </c>
      <c r="C267" s="15" t="s">
        <v>478</v>
      </c>
      <c r="D267" s="24">
        <v>79737473</v>
      </c>
      <c r="E267" s="25">
        <v>76666203</v>
      </c>
      <c r="F267" s="25">
        <v>34401324</v>
      </c>
      <c r="G267" s="34">
        <f t="shared" si="53"/>
        <v>0.4487156354932564</v>
      </c>
      <c r="H267" s="24">
        <v>3142586</v>
      </c>
      <c r="I267" s="25">
        <v>3547832</v>
      </c>
      <c r="J267" s="25">
        <v>3294861</v>
      </c>
      <c r="K267" s="24">
        <v>9985279</v>
      </c>
      <c r="L267" s="24">
        <v>3720842</v>
      </c>
      <c r="M267" s="25">
        <v>2884696</v>
      </c>
      <c r="N267" s="25">
        <v>3988020</v>
      </c>
      <c r="O267" s="24">
        <v>10593558</v>
      </c>
      <c r="P267" s="24">
        <v>6211573</v>
      </c>
      <c r="Q267" s="25">
        <v>2913706</v>
      </c>
      <c r="R267" s="25">
        <v>4697208</v>
      </c>
      <c r="S267" s="40">
        <v>13822487</v>
      </c>
      <c r="T267" s="24">
        <v>0</v>
      </c>
      <c r="U267" s="25">
        <v>0</v>
      </c>
      <c r="V267" s="25">
        <v>0</v>
      </c>
      <c r="W267" s="40">
        <v>0</v>
      </c>
    </row>
    <row r="268" spans="1:23" ht="13.5">
      <c r="A268" s="13" t="s">
        <v>26</v>
      </c>
      <c r="B268" s="14" t="s">
        <v>479</v>
      </c>
      <c r="C268" s="15" t="s">
        <v>480</v>
      </c>
      <c r="D268" s="24">
        <v>121195238</v>
      </c>
      <c r="E268" s="25">
        <v>115708186</v>
      </c>
      <c r="F268" s="25">
        <v>60797801</v>
      </c>
      <c r="G268" s="34">
        <f t="shared" si="53"/>
        <v>0.5254407929271313</v>
      </c>
      <c r="H268" s="24">
        <v>4006220</v>
      </c>
      <c r="I268" s="25">
        <v>6342329</v>
      </c>
      <c r="J268" s="25">
        <v>7513460</v>
      </c>
      <c r="K268" s="24">
        <v>17862009</v>
      </c>
      <c r="L268" s="24">
        <v>7986928</v>
      </c>
      <c r="M268" s="25">
        <v>7563099</v>
      </c>
      <c r="N268" s="25">
        <v>5867463</v>
      </c>
      <c r="O268" s="24">
        <v>21417490</v>
      </c>
      <c r="P268" s="24">
        <v>5488912</v>
      </c>
      <c r="Q268" s="25">
        <v>8795551</v>
      </c>
      <c r="R268" s="25">
        <v>7233839</v>
      </c>
      <c r="S268" s="40">
        <v>21518302</v>
      </c>
      <c r="T268" s="24">
        <v>0</v>
      </c>
      <c r="U268" s="25">
        <v>0</v>
      </c>
      <c r="V268" s="25">
        <v>0</v>
      </c>
      <c r="W268" s="40">
        <v>0</v>
      </c>
    </row>
    <row r="269" spans="1:23" ht="13.5">
      <c r="A269" s="13" t="s">
        <v>26</v>
      </c>
      <c r="B269" s="14" t="s">
        <v>481</v>
      </c>
      <c r="C269" s="15" t="s">
        <v>482</v>
      </c>
      <c r="D269" s="24">
        <v>66125217</v>
      </c>
      <c r="E269" s="25">
        <v>64017217</v>
      </c>
      <c r="F269" s="25">
        <v>35810105</v>
      </c>
      <c r="G269" s="34">
        <f t="shared" si="53"/>
        <v>0.5593824080168933</v>
      </c>
      <c r="H269" s="24">
        <v>403608</v>
      </c>
      <c r="I269" s="25">
        <v>2347293</v>
      </c>
      <c r="J269" s="25">
        <v>6847437</v>
      </c>
      <c r="K269" s="24">
        <v>9598338</v>
      </c>
      <c r="L269" s="24">
        <v>4026209</v>
      </c>
      <c r="M269" s="25">
        <v>3653423</v>
      </c>
      <c r="N269" s="25">
        <v>6377680</v>
      </c>
      <c r="O269" s="24">
        <v>14057312</v>
      </c>
      <c r="P269" s="24">
        <v>3489174</v>
      </c>
      <c r="Q269" s="25">
        <v>4925805</v>
      </c>
      <c r="R269" s="25">
        <v>3739476</v>
      </c>
      <c r="S269" s="40">
        <v>12154455</v>
      </c>
      <c r="T269" s="24">
        <v>0</v>
      </c>
      <c r="U269" s="25">
        <v>0</v>
      </c>
      <c r="V269" s="25">
        <v>0</v>
      </c>
      <c r="W269" s="40">
        <v>0</v>
      </c>
    </row>
    <row r="270" spans="1:23" ht="13.5">
      <c r="A270" s="13" t="s">
        <v>26</v>
      </c>
      <c r="B270" s="14" t="s">
        <v>483</v>
      </c>
      <c r="C270" s="15" t="s">
        <v>484</v>
      </c>
      <c r="D270" s="24">
        <v>76271327</v>
      </c>
      <c r="E270" s="25">
        <v>73566788</v>
      </c>
      <c r="F270" s="25">
        <v>37915558</v>
      </c>
      <c r="G270" s="34">
        <f t="shared" si="53"/>
        <v>0.5153896076039095</v>
      </c>
      <c r="H270" s="24">
        <v>3781124</v>
      </c>
      <c r="I270" s="25">
        <v>4519158</v>
      </c>
      <c r="J270" s="25">
        <v>1440045</v>
      </c>
      <c r="K270" s="24">
        <v>9740327</v>
      </c>
      <c r="L270" s="24">
        <v>6287261</v>
      </c>
      <c r="M270" s="25">
        <v>4614337</v>
      </c>
      <c r="N270" s="25">
        <v>4135597</v>
      </c>
      <c r="O270" s="24">
        <v>15037195</v>
      </c>
      <c r="P270" s="24">
        <v>4413731</v>
      </c>
      <c r="Q270" s="25">
        <v>3926762</v>
      </c>
      <c r="R270" s="25">
        <v>4797543</v>
      </c>
      <c r="S270" s="40">
        <v>13138036</v>
      </c>
      <c r="T270" s="24">
        <v>0</v>
      </c>
      <c r="U270" s="25">
        <v>0</v>
      </c>
      <c r="V270" s="25">
        <v>0</v>
      </c>
      <c r="W270" s="40">
        <v>0</v>
      </c>
    </row>
    <row r="271" spans="1:23" ht="13.5">
      <c r="A271" s="13" t="s">
        <v>41</v>
      </c>
      <c r="B271" s="14" t="s">
        <v>485</v>
      </c>
      <c r="C271" s="15" t="s">
        <v>486</v>
      </c>
      <c r="D271" s="24">
        <v>73409408</v>
      </c>
      <c r="E271" s="25">
        <v>78850800</v>
      </c>
      <c r="F271" s="25">
        <v>51479297</v>
      </c>
      <c r="G271" s="34">
        <f t="shared" si="53"/>
        <v>0.6528696855326769</v>
      </c>
      <c r="H271" s="24">
        <v>5937475</v>
      </c>
      <c r="I271" s="25">
        <v>4807275</v>
      </c>
      <c r="J271" s="25">
        <v>5696936</v>
      </c>
      <c r="K271" s="24">
        <v>16441686</v>
      </c>
      <c r="L271" s="24">
        <v>6184083</v>
      </c>
      <c r="M271" s="25">
        <v>7193423</v>
      </c>
      <c r="N271" s="25">
        <v>6197029</v>
      </c>
      <c r="O271" s="24">
        <v>19574535</v>
      </c>
      <c r="P271" s="24">
        <v>5226026</v>
      </c>
      <c r="Q271" s="25">
        <v>4510861</v>
      </c>
      <c r="R271" s="25">
        <v>5726189</v>
      </c>
      <c r="S271" s="40">
        <v>15463076</v>
      </c>
      <c r="T271" s="24">
        <v>0</v>
      </c>
      <c r="U271" s="25">
        <v>0</v>
      </c>
      <c r="V271" s="25">
        <v>0</v>
      </c>
      <c r="W271" s="40">
        <v>0</v>
      </c>
    </row>
    <row r="272" spans="1:23" ht="13.5">
      <c r="A272" s="16"/>
      <c r="B272" s="17" t="s">
        <v>487</v>
      </c>
      <c r="C272" s="18"/>
      <c r="D272" s="26">
        <f>SUM(D265:D271)</f>
        <v>838764024</v>
      </c>
      <c r="E272" s="27">
        <f>SUM(E265:E271)</f>
        <v>805478927</v>
      </c>
      <c r="F272" s="27">
        <f>SUM(F265:F271)</f>
        <v>440852419</v>
      </c>
      <c r="G272" s="35">
        <f t="shared" si="53"/>
        <v>0.5473171354611988</v>
      </c>
      <c r="H272" s="26">
        <f aca="true" t="shared" si="55" ref="H272:W272">SUM(H265:H271)</f>
        <v>41772807</v>
      </c>
      <c r="I272" s="27">
        <f t="shared" si="55"/>
        <v>54546760</v>
      </c>
      <c r="J272" s="27">
        <f t="shared" si="55"/>
        <v>52979120</v>
      </c>
      <c r="K272" s="26">
        <f t="shared" si="55"/>
        <v>149298687</v>
      </c>
      <c r="L272" s="26">
        <f t="shared" si="55"/>
        <v>46297229</v>
      </c>
      <c r="M272" s="27">
        <f t="shared" si="55"/>
        <v>59450195</v>
      </c>
      <c r="N272" s="27">
        <f t="shared" si="55"/>
        <v>50638165</v>
      </c>
      <c r="O272" s="26">
        <f t="shared" si="55"/>
        <v>156385589</v>
      </c>
      <c r="P272" s="26">
        <f t="shared" si="55"/>
        <v>47089358</v>
      </c>
      <c r="Q272" s="27">
        <f t="shared" si="55"/>
        <v>41062806</v>
      </c>
      <c r="R272" s="27">
        <f t="shared" si="55"/>
        <v>47015979</v>
      </c>
      <c r="S272" s="41">
        <f t="shared" si="55"/>
        <v>135168143</v>
      </c>
      <c r="T272" s="26">
        <f t="shared" si="55"/>
        <v>0</v>
      </c>
      <c r="U272" s="27">
        <f t="shared" si="55"/>
        <v>0</v>
      </c>
      <c r="V272" s="27">
        <f t="shared" si="55"/>
        <v>0</v>
      </c>
      <c r="W272" s="41">
        <f t="shared" si="55"/>
        <v>0</v>
      </c>
    </row>
    <row r="273" spans="1:23" ht="13.5">
      <c r="A273" s="13" t="s">
        <v>26</v>
      </c>
      <c r="B273" s="14" t="s">
        <v>488</v>
      </c>
      <c r="C273" s="15" t="s">
        <v>489</v>
      </c>
      <c r="D273" s="24">
        <v>154826698</v>
      </c>
      <c r="E273" s="25">
        <v>145129829</v>
      </c>
      <c r="F273" s="25">
        <v>82903685</v>
      </c>
      <c r="G273" s="34">
        <f t="shared" si="53"/>
        <v>0.5712380809047877</v>
      </c>
      <c r="H273" s="24">
        <v>4231455</v>
      </c>
      <c r="I273" s="25">
        <v>4674802</v>
      </c>
      <c r="J273" s="25">
        <v>4596988</v>
      </c>
      <c r="K273" s="24">
        <v>13503245</v>
      </c>
      <c r="L273" s="24">
        <v>4321244</v>
      </c>
      <c r="M273" s="25">
        <v>6037525</v>
      </c>
      <c r="N273" s="25">
        <v>10120099</v>
      </c>
      <c r="O273" s="24">
        <v>20478868</v>
      </c>
      <c r="P273" s="24">
        <v>37543998</v>
      </c>
      <c r="Q273" s="25">
        <v>1989094</v>
      </c>
      <c r="R273" s="25">
        <v>9388480</v>
      </c>
      <c r="S273" s="40">
        <v>48921572</v>
      </c>
      <c r="T273" s="24">
        <v>0</v>
      </c>
      <c r="U273" s="25">
        <v>0</v>
      </c>
      <c r="V273" s="25">
        <v>0</v>
      </c>
      <c r="W273" s="40">
        <v>0</v>
      </c>
    </row>
    <row r="274" spans="1:23" ht="13.5">
      <c r="A274" s="13" t="s">
        <v>26</v>
      </c>
      <c r="B274" s="14" t="s">
        <v>490</v>
      </c>
      <c r="C274" s="15" t="s">
        <v>491</v>
      </c>
      <c r="D274" s="24">
        <v>174648967</v>
      </c>
      <c r="E274" s="25">
        <v>186653923</v>
      </c>
      <c r="F274" s="25">
        <v>68643460</v>
      </c>
      <c r="G274" s="34">
        <f t="shared" si="53"/>
        <v>0.3677579281309828</v>
      </c>
      <c r="H274" s="24">
        <v>5726141</v>
      </c>
      <c r="I274" s="25">
        <v>10310792</v>
      </c>
      <c r="J274" s="25">
        <v>0</v>
      </c>
      <c r="K274" s="24">
        <v>16036933</v>
      </c>
      <c r="L274" s="24">
        <v>7773545</v>
      </c>
      <c r="M274" s="25">
        <v>5872374</v>
      </c>
      <c r="N274" s="25">
        <v>10947148</v>
      </c>
      <c r="O274" s="24">
        <v>24593067</v>
      </c>
      <c r="P274" s="24">
        <v>9917641</v>
      </c>
      <c r="Q274" s="25">
        <v>7243435</v>
      </c>
      <c r="R274" s="25">
        <v>10852384</v>
      </c>
      <c r="S274" s="40">
        <v>28013460</v>
      </c>
      <c r="T274" s="24">
        <v>0</v>
      </c>
      <c r="U274" s="25">
        <v>0</v>
      </c>
      <c r="V274" s="25">
        <v>0</v>
      </c>
      <c r="W274" s="40">
        <v>0</v>
      </c>
    </row>
    <row r="275" spans="1:23" ht="13.5">
      <c r="A275" s="13" t="s">
        <v>26</v>
      </c>
      <c r="B275" s="14" t="s">
        <v>492</v>
      </c>
      <c r="C275" s="15" t="s">
        <v>493</v>
      </c>
      <c r="D275" s="24">
        <v>245150237</v>
      </c>
      <c r="E275" s="25">
        <v>288030879</v>
      </c>
      <c r="F275" s="25">
        <v>134733761</v>
      </c>
      <c r="G275" s="34">
        <f t="shared" si="53"/>
        <v>0.4677754047336015</v>
      </c>
      <c r="H275" s="24">
        <v>9829690</v>
      </c>
      <c r="I275" s="25">
        <v>20759495</v>
      </c>
      <c r="J275" s="25">
        <v>20759495</v>
      </c>
      <c r="K275" s="24">
        <v>51348680</v>
      </c>
      <c r="L275" s="24">
        <v>11283636</v>
      </c>
      <c r="M275" s="25">
        <v>17778360</v>
      </c>
      <c r="N275" s="25">
        <v>15104618</v>
      </c>
      <c r="O275" s="24">
        <v>44166614</v>
      </c>
      <c r="P275" s="24">
        <v>17631356</v>
      </c>
      <c r="Q275" s="25">
        <v>10940737</v>
      </c>
      <c r="R275" s="25">
        <v>10646374</v>
      </c>
      <c r="S275" s="40">
        <v>39218467</v>
      </c>
      <c r="T275" s="24">
        <v>0</v>
      </c>
      <c r="U275" s="25">
        <v>0</v>
      </c>
      <c r="V275" s="25">
        <v>0</v>
      </c>
      <c r="W275" s="40">
        <v>0</v>
      </c>
    </row>
    <row r="276" spans="1:23" ht="13.5">
      <c r="A276" s="13" t="s">
        <v>26</v>
      </c>
      <c r="B276" s="14" t="s">
        <v>494</v>
      </c>
      <c r="C276" s="15" t="s">
        <v>495</v>
      </c>
      <c r="D276" s="24">
        <v>67986961</v>
      </c>
      <c r="E276" s="25">
        <v>69986942</v>
      </c>
      <c r="F276" s="25">
        <v>40154786</v>
      </c>
      <c r="G276" s="34">
        <f t="shared" si="53"/>
        <v>0.5737468283726412</v>
      </c>
      <c r="H276" s="24">
        <v>4098008</v>
      </c>
      <c r="I276" s="25">
        <v>4351475</v>
      </c>
      <c r="J276" s="25">
        <v>9428529</v>
      </c>
      <c r="K276" s="24">
        <v>17878012</v>
      </c>
      <c r="L276" s="24">
        <v>4566988</v>
      </c>
      <c r="M276" s="25">
        <v>5233288</v>
      </c>
      <c r="N276" s="25">
        <v>5741341</v>
      </c>
      <c r="O276" s="24">
        <v>15541617</v>
      </c>
      <c r="P276" s="24">
        <v>-2056661</v>
      </c>
      <c r="Q276" s="25">
        <v>4603710</v>
      </c>
      <c r="R276" s="25">
        <v>4188108</v>
      </c>
      <c r="S276" s="40">
        <v>6735157</v>
      </c>
      <c r="T276" s="24">
        <v>0</v>
      </c>
      <c r="U276" s="25">
        <v>0</v>
      </c>
      <c r="V276" s="25">
        <v>0</v>
      </c>
      <c r="W276" s="40">
        <v>0</v>
      </c>
    </row>
    <row r="277" spans="1:23" ht="13.5">
      <c r="A277" s="13" t="s">
        <v>26</v>
      </c>
      <c r="B277" s="14" t="s">
        <v>496</v>
      </c>
      <c r="C277" s="15" t="s">
        <v>497</v>
      </c>
      <c r="D277" s="24">
        <v>72954086</v>
      </c>
      <c r="E277" s="25">
        <v>69408072</v>
      </c>
      <c r="F277" s="25">
        <v>34547831</v>
      </c>
      <c r="G277" s="34">
        <f t="shared" si="53"/>
        <v>0.4977494692548152</v>
      </c>
      <c r="H277" s="24">
        <v>3873616</v>
      </c>
      <c r="I277" s="25">
        <v>3631298</v>
      </c>
      <c r="J277" s="25">
        <v>3337399</v>
      </c>
      <c r="K277" s="24">
        <v>10842313</v>
      </c>
      <c r="L277" s="24">
        <v>3794055</v>
      </c>
      <c r="M277" s="25">
        <v>3766015</v>
      </c>
      <c r="N277" s="25">
        <v>4905381</v>
      </c>
      <c r="O277" s="24">
        <v>12465451</v>
      </c>
      <c r="P277" s="24">
        <v>3444929</v>
      </c>
      <c r="Q277" s="25">
        <v>3811833</v>
      </c>
      <c r="R277" s="25">
        <v>3983305</v>
      </c>
      <c r="S277" s="40">
        <v>11240067</v>
      </c>
      <c r="T277" s="24">
        <v>0</v>
      </c>
      <c r="U277" s="25">
        <v>0</v>
      </c>
      <c r="V277" s="25">
        <v>0</v>
      </c>
      <c r="W277" s="40">
        <v>0</v>
      </c>
    </row>
    <row r="278" spans="1:23" ht="13.5">
      <c r="A278" s="13" t="s">
        <v>26</v>
      </c>
      <c r="B278" s="14" t="s">
        <v>498</v>
      </c>
      <c r="C278" s="15" t="s">
        <v>499</v>
      </c>
      <c r="D278" s="24">
        <v>67010530</v>
      </c>
      <c r="E278" s="25">
        <v>66989614</v>
      </c>
      <c r="F278" s="25">
        <v>37906835</v>
      </c>
      <c r="G278" s="34">
        <f t="shared" si="53"/>
        <v>0.5658613736750296</v>
      </c>
      <c r="H278" s="24">
        <v>4137939</v>
      </c>
      <c r="I278" s="25">
        <v>4779795</v>
      </c>
      <c r="J278" s="25">
        <v>4909707</v>
      </c>
      <c r="K278" s="24">
        <v>13827441</v>
      </c>
      <c r="L278" s="24">
        <v>926685</v>
      </c>
      <c r="M278" s="25">
        <v>4583509</v>
      </c>
      <c r="N278" s="25">
        <v>5370176</v>
      </c>
      <c r="O278" s="24">
        <v>10880370</v>
      </c>
      <c r="P278" s="24">
        <v>4425706</v>
      </c>
      <c r="Q278" s="25">
        <v>3818314</v>
      </c>
      <c r="R278" s="25">
        <v>4955004</v>
      </c>
      <c r="S278" s="40">
        <v>13199024</v>
      </c>
      <c r="T278" s="24">
        <v>0</v>
      </c>
      <c r="U278" s="25">
        <v>0</v>
      </c>
      <c r="V278" s="25">
        <v>0</v>
      </c>
      <c r="W278" s="40">
        <v>0</v>
      </c>
    </row>
    <row r="279" spans="1:23" ht="13.5">
      <c r="A279" s="13" t="s">
        <v>26</v>
      </c>
      <c r="B279" s="14" t="s">
        <v>500</v>
      </c>
      <c r="C279" s="15" t="s">
        <v>501</v>
      </c>
      <c r="D279" s="24">
        <v>103385482</v>
      </c>
      <c r="E279" s="25">
        <v>99058954</v>
      </c>
      <c r="F279" s="25">
        <v>43866135</v>
      </c>
      <c r="G279" s="34">
        <f t="shared" si="53"/>
        <v>0.4428285705500181</v>
      </c>
      <c r="H279" s="24">
        <v>4846096</v>
      </c>
      <c r="I279" s="25">
        <v>6406150</v>
      </c>
      <c r="J279" s="25">
        <v>1737290</v>
      </c>
      <c r="K279" s="24">
        <v>12989536</v>
      </c>
      <c r="L279" s="24">
        <v>5482675</v>
      </c>
      <c r="M279" s="25">
        <v>5072006</v>
      </c>
      <c r="N279" s="25">
        <v>20321918</v>
      </c>
      <c r="O279" s="24">
        <v>30876599</v>
      </c>
      <c r="P279" s="24">
        <v>0</v>
      </c>
      <c r="Q279" s="25">
        <v>0</v>
      </c>
      <c r="R279" s="25">
        <v>0</v>
      </c>
      <c r="S279" s="40">
        <v>0</v>
      </c>
      <c r="T279" s="24">
        <v>0</v>
      </c>
      <c r="U279" s="25">
        <v>0</v>
      </c>
      <c r="V279" s="25">
        <v>0</v>
      </c>
      <c r="W279" s="40">
        <v>0</v>
      </c>
    </row>
    <row r="280" spans="1:23" ht="13.5">
      <c r="A280" s="13" t="s">
        <v>26</v>
      </c>
      <c r="B280" s="14" t="s">
        <v>502</v>
      </c>
      <c r="C280" s="15" t="s">
        <v>503</v>
      </c>
      <c r="D280" s="24">
        <v>196455720</v>
      </c>
      <c r="E280" s="25">
        <v>185248975</v>
      </c>
      <c r="F280" s="25">
        <v>55261709</v>
      </c>
      <c r="G280" s="34">
        <f t="shared" si="53"/>
        <v>0.2983104710835782</v>
      </c>
      <c r="H280" s="24">
        <v>6423154</v>
      </c>
      <c r="I280" s="25">
        <v>927119</v>
      </c>
      <c r="J280" s="25">
        <v>927119</v>
      </c>
      <c r="K280" s="24">
        <v>8277392</v>
      </c>
      <c r="L280" s="24">
        <v>17471015</v>
      </c>
      <c r="M280" s="25">
        <v>23360075</v>
      </c>
      <c r="N280" s="25">
        <v>6153227</v>
      </c>
      <c r="O280" s="24">
        <v>46984317</v>
      </c>
      <c r="P280" s="24">
        <v>0</v>
      </c>
      <c r="Q280" s="25">
        <v>0</v>
      </c>
      <c r="R280" s="25">
        <v>0</v>
      </c>
      <c r="S280" s="40">
        <v>0</v>
      </c>
      <c r="T280" s="24">
        <v>0</v>
      </c>
      <c r="U280" s="25">
        <v>0</v>
      </c>
      <c r="V280" s="25">
        <v>0</v>
      </c>
      <c r="W280" s="40">
        <v>0</v>
      </c>
    </row>
    <row r="281" spans="1:23" ht="13.5">
      <c r="A281" s="13" t="s">
        <v>41</v>
      </c>
      <c r="B281" s="14" t="s">
        <v>504</v>
      </c>
      <c r="C281" s="15" t="s">
        <v>505</v>
      </c>
      <c r="D281" s="24">
        <v>61246866</v>
      </c>
      <c r="E281" s="25">
        <v>70432054</v>
      </c>
      <c r="F281" s="25">
        <v>46332511</v>
      </c>
      <c r="G281" s="34">
        <f t="shared" si="53"/>
        <v>0.6578327390537269</v>
      </c>
      <c r="H281" s="24">
        <v>4468343</v>
      </c>
      <c r="I281" s="25">
        <v>4843351</v>
      </c>
      <c r="J281" s="25">
        <v>4565331</v>
      </c>
      <c r="K281" s="24">
        <v>13877025</v>
      </c>
      <c r="L281" s="24">
        <v>6655358</v>
      </c>
      <c r="M281" s="25">
        <v>5162692</v>
      </c>
      <c r="N281" s="25">
        <v>637249</v>
      </c>
      <c r="O281" s="24">
        <v>12455299</v>
      </c>
      <c r="P281" s="24">
        <v>9042362</v>
      </c>
      <c r="Q281" s="25">
        <v>4502027</v>
      </c>
      <c r="R281" s="25">
        <v>6455798</v>
      </c>
      <c r="S281" s="40">
        <v>20000187</v>
      </c>
      <c r="T281" s="24">
        <v>0</v>
      </c>
      <c r="U281" s="25">
        <v>0</v>
      </c>
      <c r="V281" s="25">
        <v>0</v>
      </c>
      <c r="W281" s="40">
        <v>0</v>
      </c>
    </row>
    <row r="282" spans="1:23" ht="13.5">
      <c r="A282" s="16"/>
      <c r="B282" s="17" t="s">
        <v>506</v>
      </c>
      <c r="C282" s="18"/>
      <c r="D282" s="26">
        <f>SUM(D273:D281)</f>
        <v>1143665547</v>
      </c>
      <c r="E282" s="27">
        <f>SUM(E273:E281)</f>
        <v>1180939242</v>
      </c>
      <c r="F282" s="27">
        <f>SUM(F273:F281)</f>
        <v>544350713</v>
      </c>
      <c r="G282" s="35">
        <f t="shared" si="53"/>
        <v>0.46094726438093925</v>
      </c>
      <c r="H282" s="26">
        <f aca="true" t="shared" si="56" ref="H282:W282">SUM(H273:H281)</f>
        <v>47634442</v>
      </c>
      <c r="I282" s="27">
        <f t="shared" si="56"/>
        <v>60684277</v>
      </c>
      <c r="J282" s="27">
        <f t="shared" si="56"/>
        <v>50261858</v>
      </c>
      <c r="K282" s="26">
        <f t="shared" si="56"/>
        <v>158580577</v>
      </c>
      <c r="L282" s="26">
        <f t="shared" si="56"/>
        <v>62275201</v>
      </c>
      <c r="M282" s="27">
        <f t="shared" si="56"/>
        <v>76865844</v>
      </c>
      <c r="N282" s="27">
        <f t="shared" si="56"/>
        <v>79301157</v>
      </c>
      <c r="O282" s="26">
        <f t="shared" si="56"/>
        <v>218442202</v>
      </c>
      <c r="P282" s="26">
        <f t="shared" si="56"/>
        <v>79949331</v>
      </c>
      <c r="Q282" s="27">
        <f t="shared" si="56"/>
        <v>36909150</v>
      </c>
      <c r="R282" s="27">
        <f t="shared" si="56"/>
        <v>50469453</v>
      </c>
      <c r="S282" s="41">
        <f t="shared" si="56"/>
        <v>167327934</v>
      </c>
      <c r="T282" s="26">
        <f t="shared" si="56"/>
        <v>0</v>
      </c>
      <c r="U282" s="27">
        <f t="shared" si="56"/>
        <v>0</v>
      </c>
      <c r="V282" s="27">
        <f t="shared" si="56"/>
        <v>0</v>
      </c>
      <c r="W282" s="41">
        <f t="shared" si="56"/>
        <v>0</v>
      </c>
    </row>
    <row r="283" spans="1:23" ht="13.5">
      <c r="A283" s="13" t="s">
        <v>26</v>
      </c>
      <c r="B283" s="14" t="s">
        <v>507</v>
      </c>
      <c r="C283" s="15" t="s">
        <v>508</v>
      </c>
      <c r="D283" s="24">
        <v>257894513</v>
      </c>
      <c r="E283" s="25">
        <v>277295535</v>
      </c>
      <c r="F283" s="25">
        <v>153433194</v>
      </c>
      <c r="G283" s="34">
        <f t="shared" si="53"/>
        <v>0.553320103044573</v>
      </c>
      <c r="H283" s="24">
        <v>13216378</v>
      </c>
      <c r="I283" s="25">
        <v>5011526</v>
      </c>
      <c r="J283" s="25">
        <v>20741090</v>
      </c>
      <c r="K283" s="24">
        <v>38968994</v>
      </c>
      <c r="L283" s="24">
        <v>25673317</v>
      </c>
      <c r="M283" s="25">
        <v>22043771</v>
      </c>
      <c r="N283" s="25">
        <v>1265185</v>
      </c>
      <c r="O283" s="24">
        <v>48982273</v>
      </c>
      <c r="P283" s="24">
        <v>29292844</v>
      </c>
      <c r="Q283" s="25">
        <v>15113087</v>
      </c>
      <c r="R283" s="25">
        <v>21075996</v>
      </c>
      <c r="S283" s="40">
        <v>65481927</v>
      </c>
      <c r="T283" s="24">
        <v>0</v>
      </c>
      <c r="U283" s="25">
        <v>0</v>
      </c>
      <c r="V283" s="25">
        <v>0</v>
      </c>
      <c r="W283" s="40">
        <v>0</v>
      </c>
    </row>
    <row r="284" spans="1:23" ht="13.5">
      <c r="A284" s="13" t="s">
        <v>26</v>
      </c>
      <c r="B284" s="14" t="s">
        <v>509</v>
      </c>
      <c r="C284" s="15" t="s">
        <v>510</v>
      </c>
      <c r="D284" s="24">
        <v>63361190</v>
      </c>
      <c r="E284" s="25">
        <v>60176558</v>
      </c>
      <c r="F284" s="25">
        <v>29327187</v>
      </c>
      <c r="G284" s="34">
        <f t="shared" si="53"/>
        <v>0.4873523507276704</v>
      </c>
      <c r="H284" s="24">
        <v>3196838</v>
      </c>
      <c r="I284" s="25">
        <v>2913140</v>
      </c>
      <c r="J284" s="25">
        <v>4133482</v>
      </c>
      <c r="K284" s="24">
        <v>10243460</v>
      </c>
      <c r="L284" s="24">
        <v>3899378</v>
      </c>
      <c r="M284" s="25">
        <v>3010989</v>
      </c>
      <c r="N284" s="25">
        <v>266632</v>
      </c>
      <c r="O284" s="24">
        <v>7176999</v>
      </c>
      <c r="P284" s="24">
        <v>6838348</v>
      </c>
      <c r="Q284" s="25">
        <v>1658121</v>
      </c>
      <c r="R284" s="25">
        <v>3410259</v>
      </c>
      <c r="S284" s="40">
        <v>11906728</v>
      </c>
      <c r="T284" s="24">
        <v>0</v>
      </c>
      <c r="U284" s="25">
        <v>0</v>
      </c>
      <c r="V284" s="25">
        <v>0</v>
      </c>
      <c r="W284" s="40">
        <v>0</v>
      </c>
    </row>
    <row r="285" spans="1:23" ht="13.5">
      <c r="A285" s="13" t="s">
        <v>26</v>
      </c>
      <c r="B285" s="14" t="s">
        <v>511</v>
      </c>
      <c r="C285" s="15" t="s">
        <v>512</v>
      </c>
      <c r="D285" s="24">
        <v>251377720</v>
      </c>
      <c r="E285" s="25">
        <v>230054562</v>
      </c>
      <c r="F285" s="25">
        <v>131454607</v>
      </c>
      <c r="G285" s="34">
        <f t="shared" si="53"/>
        <v>0.5714062171042711</v>
      </c>
      <c r="H285" s="24">
        <v>0</v>
      </c>
      <c r="I285" s="25">
        <v>0</v>
      </c>
      <c r="J285" s="25">
        <v>0</v>
      </c>
      <c r="K285" s="24">
        <v>0</v>
      </c>
      <c r="L285" s="24">
        <v>0</v>
      </c>
      <c r="M285" s="25">
        <v>0</v>
      </c>
      <c r="N285" s="25">
        <v>0</v>
      </c>
      <c r="O285" s="24">
        <v>0</v>
      </c>
      <c r="P285" s="24">
        <v>107775768</v>
      </c>
      <c r="Q285" s="25">
        <v>8412139</v>
      </c>
      <c r="R285" s="25">
        <v>15266700</v>
      </c>
      <c r="S285" s="40">
        <v>131454607</v>
      </c>
      <c r="T285" s="24">
        <v>0</v>
      </c>
      <c r="U285" s="25">
        <v>0</v>
      </c>
      <c r="V285" s="25">
        <v>0</v>
      </c>
      <c r="W285" s="40">
        <v>0</v>
      </c>
    </row>
    <row r="286" spans="1:23" ht="13.5">
      <c r="A286" s="13" t="s">
        <v>26</v>
      </c>
      <c r="B286" s="14" t="s">
        <v>513</v>
      </c>
      <c r="C286" s="15" t="s">
        <v>514</v>
      </c>
      <c r="D286" s="24">
        <v>117632271</v>
      </c>
      <c r="E286" s="25">
        <v>109820807</v>
      </c>
      <c r="F286" s="25">
        <v>46872665</v>
      </c>
      <c r="G286" s="34">
        <f t="shared" si="53"/>
        <v>0.42681042218165455</v>
      </c>
      <c r="H286" s="24">
        <v>4667606</v>
      </c>
      <c r="I286" s="25">
        <v>7439800</v>
      </c>
      <c r="J286" s="25">
        <v>8079141</v>
      </c>
      <c r="K286" s="24">
        <v>20186547</v>
      </c>
      <c r="L286" s="24">
        <v>1501435</v>
      </c>
      <c r="M286" s="25">
        <v>6222208</v>
      </c>
      <c r="N286" s="25">
        <v>6650216</v>
      </c>
      <c r="O286" s="24">
        <v>14373859</v>
      </c>
      <c r="P286" s="24">
        <v>6181095</v>
      </c>
      <c r="Q286" s="25">
        <v>6131164</v>
      </c>
      <c r="R286" s="25">
        <v>0</v>
      </c>
      <c r="S286" s="40">
        <v>12312259</v>
      </c>
      <c r="T286" s="24">
        <v>0</v>
      </c>
      <c r="U286" s="25">
        <v>0</v>
      </c>
      <c r="V286" s="25">
        <v>0</v>
      </c>
      <c r="W286" s="40">
        <v>0</v>
      </c>
    </row>
    <row r="287" spans="1:23" ht="13.5">
      <c r="A287" s="13" t="s">
        <v>26</v>
      </c>
      <c r="B287" s="14" t="s">
        <v>515</v>
      </c>
      <c r="C287" s="15" t="s">
        <v>516</v>
      </c>
      <c r="D287" s="24">
        <v>753217186</v>
      </c>
      <c r="E287" s="25">
        <v>733845964</v>
      </c>
      <c r="F287" s="25">
        <v>338030961</v>
      </c>
      <c r="G287" s="34">
        <f t="shared" si="53"/>
        <v>0.4606293113032642</v>
      </c>
      <c r="H287" s="24">
        <v>0</v>
      </c>
      <c r="I287" s="25">
        <v>0</v>
      </c>
      <c r="J287" s="25">
        <v>0</v>
      </c>
      <c r="K287" s="24">
        <v>0</v>
      </c>
      <c r="L287" s="24">
        <v>57943781</v>
      </c>
      <c r="M287" s="25">
        <v>60164043</v>
      </c>
      <c r="N287" s="25">
        <v>55406705</v>
      </c>
      <c r="O287" s="24">
        <v>173514529</v>
      </c>
      <c r="P287" s="24">
        <v>51082231</v>
      </c>
      <c r="Q287" s="25">
        <v>56955918</v>
      </c>
      <c r="R287" s="25">
        <v>56478283</v>
      </c>
      <c r="S287" s="40">
        <v>164516432</v>
      </c>
      <c r="T287" s="24">
        <v>0</v>
      </c>
      <c r="U287" s="25">
        <v>0</v>
      </c>
      <c r="V287" s="25">
        <v>0</v>
      </c>
      <c r="W287" s="40">
        <v>0</v>
      </c>
    </row>
    <row r="288" spans="1:23" ht="13.5">
      <c r="A288" s="13" t="s">
        <v>41</v>
      </c>
      <c r="B288" s="14" t="s">
        <v>517</v>
      </c>
      <c r="C288" s="15" t="s">
        <v>518</v>
      </c>
      <c r="D288" s="24">
        <v>81121935</v>
      </c>
      <c r="E288" s="25">
        <v>79025611</v>
      </c>
      <c r="F288" s="25">
        <v>38232352</v>
      </c>
      <c r="G288" s="34">
        <f t="shared" si="53"/>
        <v>0.4837969807028762</v>
      </c>
      <c r="H288" s="24">
        <v>6284485</v>
      </c>
      <c r="I288" s="25">
        <v>1869175</v>
      </c>
      <c r="J288" s="25">
        <v>5241762</v>
      </c>
      <c r="K288" s="24">
        <v>13395422</v>
      </c>
      <c r="L288" s="24">
        <v>4420860</v>
      </c>
      <c r="M288" s="25">
        <v>1629966</v>
      </c>
      <c r="N288" s="25">
        <v>871479</v>
      </c>
      <c r="O288" s="24">
        <v>6922305</v>
      </c>
      <c r="P288" s="24">
        <v>5001969</v>
      </c>
      <c r="Q288" s="25">
        <v>6526953</v>
      </c>
      <c r="R288" s="25">
        <v>6385703</v>
      </c>
      <c r="S288" s="40">
        <v>17914625</v>
      </c>
      <c r="T288" s="24">
        <v>0</v>
      </c>
      <c r="U288" s="25">
        <v>0</v>
      </c>
      <c r="V288" s="25">
        <v>0</v>
      </c>
      <c r="W288" s="40">
        <v>0</v>
      </c>
    </row>
    <row r="289" spans="1:23" ht="13.5">
      <c r="A289" s="16"/>
      <c r="B289" s="17" t="s">
        <v>519</v>
      </c>
      <c r="C289" s="18"/>
      <c r="D289" s="26">
        <f>SUM(D283:D288)</f>
        <v>1524604815</v>
      </c>
      <c r="E289" s="27">
        <f>SUM(E283:E288)</f>
        <v>1490219037</v>
      </c>
      <c r="F289" s="27">
        <f>SUM(F283:F288)</f>
        <v>737350966</v>
      </c>
      <c r="G289" s="35">
        <f t="shared" si="53"/>
        <v>0.49479368313827277</v>
      </c>
      <c r="H289" s="26">
        <f aca="true" t="shared" si="57" ref="H289:W289">SUM(H283:H288)</f>
        <v>27365307</v>
      </c>
      <c r="I289" s="27">
        <f t="shared" si="57"/>
        <v>17233641</v>
      </c>
      <c r="J289" s="27">
        <f t="shared" si="57"/>
        <v>38195475</v>
      </c>
      <c r="K289" s="26">
        <f t="shared" si="57"/>
        <v>82794423</v>
      </c>
      <c r="L289" s="26">
        <f t="shared" si="57"/>
        <v>93438771</v>
      </c>
      <c r="M289" s="27">
        <f t="shared" si="57"/>
        <v>93070977</v>
      </c>
      <c r="N289" s="27">
        <f t="shared" si="57"/>
        <v>64460217</v>
      </c>
      <c r="O289" s="26">
        <f t="shared" si="57"/>
        <v>250969965</v>
      </c>
      <c r="P289" s="26">
        <f t="shared" si="57"/>
        <v>206172255</v>
      </c>
      <c r="Q289" s="27">
        <f t="shared" si="57"/>
        <v>94797382</v>
      </c>
      <c r="R289" s="27">
        <f t="shared" si="57"/>
        <v>102616941</v>
      </c>
      <c r="S289" s="41">
        <f t="shared" si="57"/>
        <v>403586578</v>
      </c>
      <c r="T289" s="26">
        <f t="shared" si="57"/>
        <v>0</v>
      </c>
      <c r="U289" s="27">
        <f t="shared" si="57"/>
        <v>0</v>
      </c>
      <c r="V289" s="27">
        <f t="shared" si="57"/>
        <v>0</v>
      </c>
      <c r="W289" s="41">
        <f t="shared" si="57"/>
        <v>0</v>
      </c>
    </row>
    <row r="290" spans="1:23" ht="13.5">
      <c r="A290" s="13" t="s">
        <v>26</v>
      </c>
      <c r="B290" s="14" t="s">
        <v>520</v>
      </c>
      <c r="C290" s="15" t="s">
        <v>521</v>
      </c>
      <c r="D290" s="24">
        <v>2194209813</v>
      </c>
      <c r="E290" s="25">
        <v>2091355148</v>
      </c>
      <c r="F290" s="25">
        <v>1303089426</v>
      </c>
      <c r="G290" s="34">
        <f t="shared" si="53"/>
        <v>0.6230837585123539</v>
      </c>
      <c r="H290" s="24">
        <v>71434332</v>
      </c>
      <c r="I290" s="25">
        <v>100297523</v>
      </c>
      <c r="J290" s="25">
        <v>159420692</v>
      </c>
      <c r="K290" s="24">
        <v>331152547</v>
      </c>
      <c r="L290" s="24">
        <v>169811572</v>
      </c>
      <c r="M290" s="25">
        <v>168162766</v>
      </c>
      <c r="N290" s="25">
        <v>160919748</v>
      </c>
      <c r="O290" s="24">
        <v>498894086</v>
      </c>
      <c r="P290" s="24">
        <v>198877666</v>
      </c>
      <c r="Q290" s="25">
        <v>99930265</v>
      </c>
      <c r="R290" s="25">
        <v>174234862</v>
      </c>
      <c r="S290" s="40">
        <v>473042793</v>
      </c>
      <c r="T290" s="24">
        <v>0</v>
      </c>
      <c r="U290" s="25">
        <v>0</v>
      </c>
      <c r="V290" s="25">
        <v>0</v>
      </c>
      <c r="W290" s="40">
        <v>0</v>
      </c>
    </row>
    <row r="291" spans="1:23" ht="13.5">
      <c r="A291" s="13" t="s">
        <v>26</v>
      </c>
      <c r="B291" s="14" t="s">
        <v>522</v>
      </c>
      <c r="C291" s="15" t="s">
        <v>523</v>
      </c>
      <c r="D291" s="24">
        <v>196336073</v>
      </c>
      <c r="E291" s="25">
        <v>173269428</v>
      </c>
      <c r="F291" s="25">
        <v>96517049</v>
      </c>
      <c r="G291" s="34">
        <f t="shared" si="53"/>
        <v>0.5570344988961353</v>
      </c>
      <c r="H291" s="24">
        <v>11174737</v>
      </c>
      <c r="I291" s="25">
        <v>9175156</v>
      </c>
      <c r="J291" s="25">
        <v>0</v>
      </c>
      <c r="K291" s="24">
        <v>20349893</v>
      </c>
      <c r="L291" s="24">
        <v>26710387</v>
      </c>
      <c r="M291" s="25">
        <v>12640745</v>
      </c>
      <c r="N291" s="25">
        <v>12272008</v>
      </c>
      <c r="O291" s="24">
        <v>51623140</v>
      </c>
      <c r="P291" s="24">
        <v>12272008</v>
      </c>
      <c r="Q291" s="25">
        <v>12272008</v>
      </c>
      <c r="R291" s="25">
        <v>0</v>
      </c>
      <c r="S291" s="40">
        <v>24544016</v>
      </c>
      <c r="T291" s="24">
        <v>0</v>
      </c>
      <c r="U291" s="25">
        <v>0</v>
      </c>
      <c r="V291" s="25">
        <v>0</v>
      </c>
      <c r="W291" s="40">
        <v>0</v>
      </c>
    </row>
    <row r="292" spans="1:23" ht="13.5">
      <c r="A292" s="13" t="s">
        <v>26</v>
      </c>
      <c r="B292" s="14" t="s">
        <v>524</v>
      </c>
      <c r="C292" s="15" t="s">
        <v>525</v>
      </c>
      <c r="D292" s="24">
        <v>141296468</v>
      </c>
      <c r="E292" s="25">
        <v>118710125</v>
      </c>
      <c r="F292" s="25">
        <v>49349999</v>
      </c>
      <c r="G292" s="34">
        <f t="shared" si="53"/>
        <v>0.4157185328547165</v>
      </c>
      <c r="H292" s="24">
        <v>4632663</v>
      </c>
      <c r="I292" s="25">
        <v>6117853</v>
      </c>
      <c r="J292" s="25">
        <v>4697491</v>
      </c>
      <c r="K292" s="24">
        <v>15448007</v>
      </c>
      <c r="L292" s="24">
        <v>4220035</v>
      </c>
      <c r="M292" s="25">
        <v>9070543</v>
      </c>
      <c r="N292" s="25">
        <v>5103101</v>
      </c>
      <c r="O292" s="24">
        <v>18393679</v>
      </c>
      <c r="P292" s="24">
        <v>3944297</v>
      </c>
      <c r="Q292" s="25">
        <v>4304773</v>
      </c>
      <c r="R292" s="25">
        <v>7259243</v>
      </c>
      <c r="S292" s="40">
        <v>15508313</v>
      </c>
      <c r="T292" s="24">
        <v>0</v>
      </c>
      <c r="U292" s="25">
        <v>0</v>
      </c>
      <c r="V292" s="25">
        <v>0</v>
      </c>
      <c r="W292" s="40">
        <v>0</v>
      </c>
    </row>
    <row r="293" spans="1:23" ht="13.5">
      <c r="A293" s="13" t="s">
        <v>26</v>
      </c>
      <c r="B293" s="14" t="s">
        <v>526</v>
      </c>
      <c r="C293" s="15" t="s">
        <v>527</v>
      </c>
      <c r="D293" s="24">
        <v>270847265</v>
      </c>
      <c r="E293" s="25">
        <v>346095070</v>
      </c>
      <c r="F293" s="25">
        <v>298920100</v>
      </c>
      <c r="G293" s="34">
        <f t="shared" si="53"/>
        <v>0.8636936088110125</v>
      </c>
      <c r="H293" s="24">
        <v>7978016</v>
      </c>
      <c r="I293" s="25">
        <v>12225349</v>
      </c>
      <c r="J293" s="25">
        <v>11949527</v>
      </c>
      <c r="K293" s="24">
        <v>32152892</v>
      </c>
      <c r="L293" s="24">
        <v>19300925</v>
      </c>
      <c r="M293" s="25">
        <v>47867274</v>
      </c>
      <c r="N293" s="25">
        <v>43618354</v>
      </c>
      <c r="O293" s="24">
        <v>110786553</v>
      </c>
      <c r="P293" s="24">
        <v>14512489</v>
      </c>
      <c r="Q293" s="25">
        <v>123259493</v>
      </c>
      <c r="R293" s="25">
        <v>18208673</v>
      </c>
      <c r="S293" s="40">
        <v>155980655</v>
      </c>
      <c r="T293" s="24">
        <v>0</v>
      </c>
      <c r="U293" s="25">
        <v>0</v>
      </c>
      <c r="V293" s="25">
        <v>0</v>
      </c>
      <c r="W293" s="40">
        <v>0</v>
      </c>
    </row>
    <row r="294" spans="1:23" ht="13.5">
      <c r="A294" s="13" t="s">
        <v>41</v>
      </c>
      <c r="B294" s="14" t="s">
        <v>528</v>
      </c>
      <c r="C294" s="15" t="s">
        <v>529</v>
      </c>
      <c r="D294" s="24">
        <v>149271120</v>
      </c>
      <c r="E294" s="25">
        <v>147199950</v>
      </c>
      <c r="F294" s="25">
        <v>73777703</v>
      </c>
      <c r="G294" s="34">
        <f t="shared" si="53"/>
        <v>0.5012073917144673</v>
      </c>
      <c r="H294" s="24">
        <v>6153631</v>
      </c>
      <c r="I294" s="25">
        <v>6436650</v>
      </c>
      <c r="J294" s="25">
        <v>9147855</v>
      </c>
      <c r="K294" s="24">
        <v>21738136</v>
      </c>
      <c r="L294" s="24">
        <v>8142779</v>
      </c>
      <c r="M294" s="25">
        <v>9235146</v>
      </c>
      <c r="N294" s="25">
        <v>10241190</v>
      </c>
      <c r="O294" s="24">
        <v>27619115</v>
      </c>
      <c r="P294" s="24">
        <v>5331858</v>
      </c>
      <c r="Q294" s="25">
        <v>10152981</v>
      </c>
      <c r="R294" s="25">
        <v>8935613</v>
      </c>
      <c r="S294" s="40">
        <v>24420452</v>
      </c>
      <c r="T294" s="24">
        <v>0</v>
      </c>
      <c r="U294" s="25">
        <v>0</v>
      </c>
      <c r="V294" s="25">
        <v>0</v>
      </c>
      <c r="W294" s="40">
        <v>0</v>
      </c>
    </row>
    <row r="295" spans="1:23" ht="13.5">
      <c r="A295" s="16"/>
      <c r="B295" s="17" t="s">
        <v>530</v>
      </c>
      <c r="C295" s="18"/>
      <c r="D295" s="26">
        <f>SUM(D290:D294)</f>
        <v>2951960739</v>
      </c>
      <c r="E295" s="27">
        <f>SUM(E290:E294)</f>
        <v>2876629721</v>
      </c>
      <c r="F295" s="27">
        <f>SUM(F290:F294)</f>
        <v>1821654277</v>
      </c>
      <c r="G295" s="35">
        <f t="shared" si="53"/>
        <v>0.6332599095745768</v>
      </c>
      <c r="H295" s="26">
        <f aca="true" t="shared" si="58" ref="H295:W295">SUM(H290:H294)</f>
        <v>101373379</v>
      </c>
      <c r="I295" s="27">
        <f t="shared" si="58"/>
        <v>134252531</v>
      </c>
      <c r="J295" s="27">
        <f t="shared" si="58"/>
        <v>185215565</v>
      </c>
      <c r="K295" s="26">
        <f t="shared" si="58"/>
        <v>420841475</v>
      </c>
      <c r="L295" s="26">
        <f t="shared" si="58"/>
        <v>228185698</v>
      </c>
      <c r="M295" s="27">
        <f t="shared" si="58"/>
        <v>246976474</v>
      </c>
      <c r="N295" s="27">
        <f t="shared" si="58"/>
        <v>232154401</v>
      </c>
      <c r="O295" s="26">
        <f t="shared" si="58"/>
        <v>707316573</v>
      </c>
      <c r="P295" s="26">
        <f t="shared" si="58"/>
        <v>234938318</v>
      </c>
      <c r="Q295" s="27">
        <f t="shared" si="58"/>
        <v>249919520</v>
      </c>
      <c r="R295" s="27">
        <f t="shared" si="58"/>
        <v>208638391</v>
      </c>
      <c r="S295" s="41">
        <f t="shared" si="58"/>
        <v>693496229</v>
      </c>
      <c r="T295" s="26">
        <f t="shared" si="58"/>
        <v>0</v>
      </c>
      <c r="U295" s="27">
        <f t="shared" si="58"/>
        <v>0</v>
      </c>
      <c r="V295" s="27">
        <f t="shared" si="58"/>
        <v>0</v>
      </c>
      <c r="W295" s="41">
        <f t="shared" si="58"/>
        <v>0</v>
      </c>
    </row>
    <row r="296" spans="1:23" ht="13.5">
      <c r="A296" s="19"/>
      <c r="B296" s="20" t="s">
        <v>531</v>
      </c>
      <c r="C296" s="21"/>
      <c r="D296" s="30">
        <f>SUM(D260:D263,D265:D271,D273:D281,D283:D288,D290:D294)</f>
        <v>7717568072</v>
      </c>
      <c r="E296" s="31">
        <f>SUM(E260:E263,E265:E271,E273:E281,E283:E288,E290:E294)</f>
        <v>7603014784</v>
      </c>
      <c r="F296" s="31">
        <f>SUM(F260:F263,F265:F271,F273:F281,F283:F288,F290:F294)</f>
        <v>4448219838</v>
      </c>
      <c r="G296" s="37">
        <f t="shared" si="53"/>
        <v>0.5850600011144211</v>
      </c>
      <c r="H296" s="30">
        <f aca="true" t="shared" si="59" ref="H296:W296">SUM(H260:H263,H265:H271,H273:H281,H283:H288,H290:H294)</f>
        <v>294961780</v>
      </c>
      <c r="I296" s="31">
        <f t="shared" si="59"/>
        <v>345941012</v>
      </c>
      <c r="J296" s="31">
        <f t="shared" si="59"/>
        <v>383905067</v>
      </c>
      <c r="K296" s="30">
        <f t="shared" si="59"/>
        <v>1024807859</v>
      </c>
      <c r="L296" s="30">
        <f t="shared" si="59"/>
        <v>565395415</v>
      </c>
      <c r="M296" s="31">
        <f t="shared" si="59"/>
        <v>599664548</v>
      </c>
      <c r="N296" s="31">
        <f t="shared" si="59"/>
        <v>522613049</v>
      </c>
      <c r="O296" s="30">
        <f t="shared" si="59"/>
        <v>1687673012</v>
      </c>
      <c r="P296" s="30">
        <f t="shared" si="59"/>
        <v>641893654</v>
      </c>
      <c r="Q296" s="31">
        <f t="shared" si="59"/>
        <v>584770354</v>
      </c>
      <c r="R296" s="31">
        <f t="shared" si="59"/>
        <v>509074959</v>
      </c>
      <c r="S296" s="43">
        <f t="shared" si="59"/>
        <v>1735738967</v>
      </c>
      <c r="T296" s="26">
        <f t="shared" si="59"/>
        <v>0</v>
      </c>
      <c r="U296" s="27">
        <f t="shared" si="59"/>
        <v>0</v>
      </c>
      <c r="V296" s="27">
        <f t="shared" si="59"/>
        <v>0</v>
      </c>
      <c r="W296" s="41">
        <f t="shared" si="59"/>
        <v>0</v>
      </c>
    </row>
    <row r="297" spans="1:23" ht="13.5">
      <c r="A297" s="8"/>
      <c r="B297" s="9" t="s">
        <v>603</v>
      </c>
      <c r="C297" s="10"/>
      <c r="D297" s="28"/>
      <c r="E297" s="29"/>
      <c r="F297" s="29"/>
      <c r="G297" s="36"/>
      <c r="H297" s="28"/>
      <c r="I297" s="29"/>
      <c r="J297" s="29"/>
      <c r="K297" s="28"/>
      <c r="L297" s="28"/>
      <c r="M297" s="29"/>
      <c r="N297" s="29"/>
      <c r="O297" s="28"/>
      <c r="P297" s="28"/>
      <c r="Q297" s="29"/>
      <c r="R297" s="29"/>
      <c r="S297" s="42"/>
      <c r="T297" s="28"/>
      <c r="U297" s="29"/>
      <c r="V297" s="29"/>
      <c r="W297" s="42"/>
    </row>
    <row r="298" spans="1:23" ht="13.5">
      <c r="A298" s="12"/>
      <c r="B298" s="9" t="s">
        <v>532</v>
      </c>
      <c r="C298" s="10"/>
      <c r="D298" s="28"/>
      <c r="E298" s="29"/>
      <c r="F298" s="29"/>
      <c r="G298" s="36"/>
      <c r="H298" s="28"/>
      <c r="I298" s="29"/>
      <c r="J298" s="29"/>
      <c r="K298" s="28"/>
      <c r="L298" s="28"/>
      <c r="M298" s="29"/>
      <c r="N298" s="29"/>
      <c r="O298" s="28"/>
      <c r="P298" s="28"/>
      <c r="Q298" s="29"/>
      <c r="R298" s="29"/>
      <c r="S298" s="42"/>
      <c r="T298" s="28"/>
      <c r="U298" s="29"/>
      <c r="V298" s="29"/>
      <c r="W298" s="42"/>
    </row>
    <row r="299" spans="1:23" ht="13.5">
      <c r="A299" s="13" t="s">
        <v>20</v>
      </c>
      <c r="B299" s="14" t="s">
        <v>533</v>
      </c>
      <c r="C299" s="15" t="s">
        <v>534</v>
      </c>
      <c r="D299" s="24">
        <v>42099243560</v>
      </c>
      <c r="E299" s="25">
        <v>42251210553</v>
      </c>
      <c r="F299" s="25">
        <v>28253956630</v>
      </c>
      <c r="G299" s="34">
        <f aca="true" t="shared" si="60" ref="G299:G336">IF($E299=0,0,$F299/$E299)</f>
        <v>0.6687135412264267</v>
      </c>
      <c r="H299" s="24">
        <v>1776129495</v>
      </c>
      <c r="I299" s="25">
        <v>3468400895</v>
      </c>
      <c r="J299" s="25">
        <v>3590173438</v>
      </c>
      <c r="K299" s="24">
        <v>8834703828</v>
      </c>
      <c r="L299" s="24">
        <v>3164199965</v>
      </c>
      <c r="M299" s="25">
        <v>3717412944</v>
      </c>
      <c r="N299" s="25">
        <v>3187258569</v>
      </c>
      <c r="O299" s="24">
        <v>10068871478</v>
      </c>
      <c r="P299" s="24">
        <v>2869549008</v>
      </c>
      <c r="Q299" s="25">
        <v>3206054526</v>
      </c>
      <c r="R299" s="25">
        <v>3274777790</v>
      </c>
      <c r="S299" s="40">
        <v>9350381324</v>
      </c>
      <c r="T299" s="24">
        <v>0</v>
      </c>
      <c r="U299" s="25">
        <v>0</v>
      </c>
      <c r="V299" s="25">
        <v>0</v>
      </c>
      <c r="W299" s="40">
        <v>0</v>
      </c>
    </row>
    <row r="300" spans="1:23" ht="13.5">
      <c r="A300" s="16"/>
      <c r="B300" s="17" t="s">
        <v>25</v>
      </c>
      <c r="C300" s="18"/>
      <c r="D300" s="26">
        <f>D299</f>
        <v>42099243560</v>
      </c>
      <c r="E300" s="27">
        <f>E299</f>
        <v>42251210553</v>
      </c>
      <c r="F300" s="27">
        <f>F299</f>
        <v>28253956630</v>
      </c>
      <c r="G300" s="35">
        <f t="shared" si="60"/>
        <v>0.6687135412264267</v>
      </c>
      <c r="H300" s="26">
        <f aca="true" t="shared" si="61" ref="H300:W300">H299</f>
        <v>1776129495</v>
      </c>
      <c r="I300" s="27">
        <f t="shared" si="61"/>
        <v>3468400895</v>
      </c>
      <c r="J300" s="27">
        <f t="shared" si="61"/>
        <v>3590173438</v>
      </c>
      <c r="K300" s="26">
        <f t="shared" si="61"/>
        <v>8834703828</v>
      </c>
      <c r="L300" s="26">
        <f t="shared" si="61"/>
        <v>3164199965</v>
      </c>
      <c r="M300" s="27">
        <f t="shared" si="61"/>
        <v>3717412944</v>
      </c>
      <c r="N300" s="27">
        <f t="shared" si="61"/>
        <v>3187258569</v>
      </c>
      <c r="O300" s="26">
        <f t="shared" si="61"/>
        <v>10068871478</v>
      </c>
      <c r="P300" s="26">
        <f t="shared" si="61"/>
        <v>2869549008</v>
      </c>
      <c r="Q300" s="27">
        <f t="shared" si="61"/>
        <v>3206054526</v>
      </c>
      <c r="R300" s="27">
        <f t="shared" si="61"/>
        <v>3274777790</v>
      </c>
      <c r="S300" s="41">
        <f t="shared" si="61"/>
        <v>9350381324</v>
      </c>
      <c r="T300" s="26">
        <f t="shared" si="61"/>
        <v>0</v>
      </c>
      <c r="U300" s="27">
        <f t="shared" si="61"/>
        <v>0</v>
      </c>
      <c r="V300" s="27">
        <f t="shared" si="61"/>
        <v>0</v>
      </c>
      <c r="W300" s="41">
        <f t="shared" si="61"/>
        <v>0</v>
      </c>
    </row>
    <row r="301" spans="1:23" ht="13.5">
      <c r="A301" s="13" t="s">
        <v>26</v>
      </c>
      <c r="B301" s="14" t="s">
        <v>535</v>
      </c>
      <c r="C301" s="15" t="s">
        <v>536</v>
      </c>
      <c r="D301" s="24">
        <v>398365134</v>
      </c>
      <c r="E301" s="25">
        <v>394981805</v>
      </c>
      <c r="F301" s="25">
        <v>241224916</v>
      </c>
      <c r="G301" s="34">
        <f t="shared" si="60"/>
        <v>0.6107241218364476</v>
      </c>
      <c r="H301" s="24">
        <v>22370368</v>
      </c>
      <c r="I301" s="25">
        <v>19731753</v>
      </c>
      <c r="J301" s="25">
        <v>30330939</v>
      </c>
      <c r="K301" s="24">
        <v>72433060</v>
      </c>
      <c r="L301" s="24">
        <v>29825209</v>
      </c>
      <c r="M301" s="25">
        <v>32223710</v>
      </c>
      <c r="N301" s="25">
        <v>30431103</v>
      </c>
      <c r="O301" s="24">
        <v>92480022</v>
      </c>
      <c r="P301" s="24">
        <v>25253209</v>
      </c>
      <c r="Q301" s="25">
        <v>20315384</v>
      </c>
      <c r="R301" s="25">
        <v>30743241</v>
      </c>
      <c r="S301" s="40">
        <v>76311834</v>
      </c>
      <c r="T301" s="24">
        <v>0</v>
      </c>
      <c r="U301" s="25">
        <v>0</v>
      </c>
      <c r="V301" s="25">
        <v>0</v>
      </c>
      <c r="W301" s="40">
        <v>0</v>
      </c>
    </row>
    <row r="302" spans="1:23" ht="13.5">
      <c r="A302" s="13" t="s">
        <v>26</v>
      </c>
      <c r="B302" s="14" t="s">
        <v>537</v>
      </c>
      <c r="C302" s="15" t="s">
        <v>538</v>
      </c>
      <c r="D302" s="24">
        <v>344081520</v>
      </c>
      <c r="E302" s="25">
        <v>353401798</v>
      </c>
      <c r="F302" s="25">
        <v>232433872</v>
      </c>
      <c r="G302" s="34">
        <f t="shared" si="60"/>
        <v>0.6577042712159602</v>
      </c>
      <c r="H302" s="24">
        <v>19337761</v>
      </c>
      <c r="I302" s="25">
        <v>28005358</v>
      </c>
      <c r="J302" s="25">
        <v>19269051</v>
      </c>
      <c r="K302" s="24">
        <v>66612170</v>
      </c>
      <c r="L302" s="24">
        <v>32744276</v>
      </c>
      <c r="M302" s="25">
        <v>31197626</v>
      </c>
      <c r="N302" s="25">
        <v>20155795</v>
      </c>
      <c r="O302" s="24">
        <v>84097697</v>
      </c>
      <c r="P302" s="24">
        <v>31296534</v>
      </c>
      <c r="Q302" s="25">
        <v>9796683</v>
      </c>
      <c r="R302" s="25">
        <v>40630788</v>
      </c>
      <c r="S302" s="40">
        <v>81724005</v>
      </c>
      <c r="T302" s="24">
        <v>0</v>
      </c>
      <c r="U302" s="25">
        <v>0</v>
      </c>
      <c r="V302" s="25">
        <v>0</v>
      </c>
      <c r="W302" s="40">
        <v>0</v>
      </c>
    </row>
    <row r="303" spans="1:23" ht="13.5">
      <c r="A303" s="13" t="s">
        <v>26</v>
      </c>
      <c r="B303" s="14" t="s">
        <v>539</v>
      </c>
      <c r="C303" s="15" t="s">
        <v>540</v>
      </c>
      <c r="D303" s="24">
        <v>376498007</v>
      </c>
      <c r="E303" s="25">
        <v>391327315</v>
      </c>
      <c r="F303" s="25">
        <v>228463754</v>
      </c>
      <c r="G303" s="34">
        <f t="shared" si="60"/>
        <v>0.5838175492554104</v>
      </c>
      <c r="H303" s="24">
        <v>17591073</v>
      </c>
      <c r="I303" s="25">
        <v>24481163</v>
      </c>
      <c r="J303" s="25">
        <v>39958142</v>
      </c>
      <c r="K303" s="24">
        <v>82030378</v>
      </c>
      <c r="L303" s="24">
        <v>24171098</v>
      </c>
      <c r="M303" s="25">
        <v>27584256</v>
      </c>
      <c r="N303" s="25">
        <v>23113673</v>
      </c>
      <c r="O303" s="24">
        <v>74869027</v>
      </c>
      <c r="P303" s="24">
        <v>23706172</v>
      </c>
      <c r="Q303" s="25">
        <v>24747532</v>
      </c>
      <c r="R303" s="25">
        <v>23110645</v>
      </c>
      <c r="S303" s="40">
        <v>71564349</v>
      </c>
      <c r="T303" s="24">
        <v>0</v>
      </c>
      <c r="U303" s="25">
        <v>0</v>
      </c>
      <c r="V303" s="25">
        <v>0</v>
      </c>
      <c r="W303" s="40">
        <v>0</v>
      </c>
    </row>
    <row r="304" spans="1:23" ht="13.5">
      <c r="A304" s="13" t="s">
        <v>26</v>
      </c>
      <c r="B304" s="14" t="s">
        <v>541</v>
      </c>
      <c r="C304" s="15" t="s">
        <v>542</v>
      </c>
      <c r="D304" s="24">
        <v>1215623494</v>
      </c>
      <c r="E304" s="25">
        <v>1205084699</v>
      </c>
      <c r="F304" s="25">
        <v>783338907</v>
      </c>
      <c r="G304" s="34">
        <f t="shared" si="60"/>
        <v>0.6500280915109353</v>
      </c>
      <c r="H304" s="24">
        <v>38465500</v>
      </c>
      <c r="I304" s="25">
        <v>82659957</v>
      </c>
      <c r="J304" s="25">
        <v>88665243</v>
      </c>
      <c r="K304" s="24">
        <v>209790700</v>
      </c>
      <c r="L304" s="24">
        <v>121113288</v>
      </c>
      <c r="M304" s="25">
        <v>97340881</v>
      </c>
      <c r="N304" s="25">
        <v>105373054</v>
      </c>
      <c r="O304" s="24">
        <v>323827223</v>
      </c>
      <c r="P304" s="24">
        <v>82730203</v>
      </c>
      <c r="Q304" s="25">
        <v>81545587</v>
      </c>
      <c r="R304" s="25">
        <v>85445194</v>
      </c>
      <c r="S304" s="40">
        <v>249720984</v>
      </c>
      <c r="T304" s="24">
        <v>0</v>
      </c>
      <c r="U304" s="25">
        <v>0</v>
      </c>
      <c r="V304" s="25">
        <v>0</v>
      </c>
      <c r="W304" s="40">
        <v>0</v>
      </c>
    </row>
    <row r="305" spans="1:23" ht="13.5">
      <c r="A305" s="13" t="s">
        <v>26</v>
      </c>
      <c r="B305" s="14" t="s">
        <v>543</v>
      </c>
      <c r="C305" s="15" t="s">
        <v>544</v>
      </c>
      <c r="D305" s="24">
        <v>737857813</v>
      </c>
      <c r="E305" s="25">
        <v>745220353</v>
      </c>
      <c r="F305" s="25">
        <v>418530079</v>
      </c>
      <c r="G305" s="34">
        <f t="shared" si="60"/>
        <v>0.5616192275414141</v>
      </c>
      <c r="H305" s="24">
        <v>22820066</v>
      </c>
      <c r="I305" s="25">
        <v>53173465</v>
      </c>
      <c r="J305" s="25">
        <v>52611847</v>
      </c>
      <c r="K305" s="24">
        <v>128605378</v>
      </c>
      <c r="L305" s="24">
        <v>46855840</v>
      </c>
      <c r="M305" s="25">
        <v>51629638</v>
      </c>
      <c r="N305" s="25">
        <v>48707048</v>
      </c>
      <c r="O305" s="24">
        <v>147192526</v>
      </c>
      <c r="P305" s="24">
        <v>44882899</v>
      </c>
      <c r="Q305" s="25">
        <v>45457326</v>
      </c>
      <c r="R305" s="25">
        <v>52391950</v>
      </c>
      <c r="S305" s="40">
        <v>142732175</v>
      </c>
      <c r="T305" s="24">
        <v>0</v>
      </c>
      <c r="U305" s="25">
        <v>0</v>
      </c>
      <c r="V305" s="25">
        <v>0</v>
      </c>
      <c r="W305" s="40">
        <v>0</v>
      </c>
    </row>
    <row r="306" spans="1:23" ht="13.5">
      <c r="A306" s="13" t="s">
        <v>41</v>
      </c>
      <c r="B306" s="14" t="s">
        <v>545</v>
      </c>
      <c r="C306" s="15" t="s">
        <v>546</v>
      </c>
      <c r="D306" s="24">
        <v>376039339</v>
      </c>
      <c r="E306" s="25">
        <v>410080231</v>
      </c>
      <c r="F306" s="25">
        <v>274260407</v>
      </c>
      <c r="G306" s="34">
        <f t="shared" si="60"/>
        <v>0.668796948175734</v>
      </c>
      <c r="H306" s="24">
        <v>18501867</v>
      </c>
      <c r="I306" s="25">
        <v>26972928</v>
      </c>
      <c r="J306" s="25">
        <v>24746292</v>
      </c>
      <c r="K306" s="24">
        <v>70221087</v>
      </c>
      <c r="L306" s="24">
        <v>32771083</v>
      </c>
      <c r="M306" s="25">
        <v>38130826</v>
      </c>
      <c r="N306" s="25">
        <v>40288569</v>
      </c>
      <c r="O306" s="24">
        <v>111190478</v>
      </c>
      <c r="P306" s="24">
        <v>24880965</v>
      </c>
      <c r="Q306" s="25">
        <v>28878280</v>
      </c>
      <c r="R306" s="25">
        <v>39089597</v>
      </c>
      <c r="S306" s="40">
        <v>92848842</v>
      </c>
      <c r="T306" s="24">
        <v>0</v>
      </c>
      <c r="U306" s="25">
        <v>0</v>
      </c>
      <c r="V306" s="25">
        <v>0</v>
      </c>
      <c r="W306" s="40">
        <v>0</v>
      </c>
    </row>
    <row r="307" spans="1:23" ht="13.5">
      <c r="A307" s="16"/>
      <c r="B307" s="17" t="s">
        <v>547</v>
      </c>
      <c r="C307" s="18"/>
      <c r="D307" s="26">
        <f>SUM(D301:D306)</f>
        <v>3448465307</v>
      </c>
      <c r="E307" s="27">
        <f>SUM(E301:E306)</f>
        <v>3500096201</v>
      </c>
      <c r="F307" s="27">
        <f>SUM(F301:F306)</f>
        <v>2178251935</v>
      </c>
      <c r="G307" s="35">
        <f t="shared" si="60"/>
        <v>0.6223405900608273</v>
      </c>
      <c r="H307" s="26">
        <f aca="true" t="shared" si="62" ref="H307:W307">SUM(H301:H306)</f>
        <v>139086635</v>
      </c>
      <c r="I307" s="27">
        <f t="shared" si="62"/>
        <v>235024624</v>
      </c>
      <c r="J307" s="27">
        <f t="shared" si="62"/>
        <v>255581514</v>
      </c>
      <c r="K307" s="26">
        <f t="shared" si="62"/>
        <v>629692773</v>
      </c>
      <c r="L307" s="26">
        <f t="shared" si="62"/>
        <v>287480794</v>
      </c>
      <c r="M307" s="27">
        <f t="shared" si="62"/>
        <v>278106937</v>
      </c>
      <c r="N307" s="27">
        <f t="shared" si="62"/>
        <v>268069242</v>
      </c>
      <c r="O307" s="26">
        <f t="shared" si="62"/>
        <v>833656973</v>
      </c>
      <c r="P307" s="26">
        <f t="shared" si="62"/>
        <v>232749982</v>
      </c>
      <c r="Q307" s="27">
        <f t="shared" si="62"/>
        <v>210740792</v>
      </c>
      <c r="R307" s="27">
        <f t="shared" si="62"/>
        <v>271411415</v>
      </c>
      <c r="S307" s="41">
        <f t="shared" si="62"/>
        <v>714902189</v>
      </c>
      <c r="T307" s="26">
        <f t="shared" si="62"/>
        <v>0</v>
      </c>
      <c r="U307" s="27">
        <f t="shared" si="62"/>
        <v>0</v>
      </c>
      <c r="V307" s="27">
        <f t="shared" si="62"/>
        <v>0</v>
      </c>
      <c r="W307" s="41">
        <f t="shared" si="62"/>
        <v>0</v>
      </c>
    </row>
    <row r="308" spans="1:23" ht="13.5">
      <c r="A308" s="13" t="s">
        <v>26</v>
      </c>
      <c r="B308" s="14" t="s">
        <v>548</v>
      </c>
      <c r="C308" s="15" t="s">
        <v>549</v>
      </c>
      <c r="D308" s="24">
        <v>654679827</v>
      </c>
      <c r="E308" s="25">
        <v>689607836</v>
      </c>
      <c r="F308" s="25">
        <v>426626026</v>
      </c>
      <c r="G308" s="34">
        <f t="shared" si="60"/>
        <v>0.6186502004887311</v>
      </c>
      <c r="H308" s="24">
        <v>13432409</v>
      </c>
      <c r="I308" s="25">
        <v>56232114</v>
      </c>
      <c r="J308" s="25">
        <v>53484760</v>
      </c>
      <c r="K308" s="24">
        <v>123149283</v>
      </c>
      <c r="L308" s="24">
        <v>47516984</v>
      </c>
      <c r="M308" s="25">
        <v>49086761</v>
      </c>
      <c r="N308" s="25">
        <v>69844602</v>
      </c>
      <c r="O308" s="24">
        <v>166448347</v>
      </c>
      <c r="P308" s="24">
        <v>36186668</v>
      </c>
      <c r="Q308" s="25">
        <v>45513488</v>
      </c>
      <c r="R308" s="25">
        <v>55328240</v>
      </c>
      <c r="S308" s="40">
        <v>137028396</v>
      </c>
      <c r="T308" s="24">
        <v>0</v>
      </c>
      <c r="U308" s="25">
        <v>0</v>
      </c>
      <c r="V308" s="25">
        <v>0</v>
      </c>
      <c r="W308" s="40">
        <v>0</v>
      </c>
    </row>
    <row r="309" spans="1:23" ht="13.5">
      <c r="A309" s="13" t="s">
        <v>26</v>
      </c>
      <c r="B309" s="14" t="s">
        <v>550</v>
      </c>
      <c r="C309" s="15" t="s">
        <v>551</v>
      </c>
      <c r="D309" s="24">
        <v>2399626158</v>
      </c>
      <c r="E309" s="25">
        <v>2399876743</v>
      </c>
      <c r="F309" s="25">
        <v>1526861670</v>
      </c>
      <c r="G309" s="34">
        <f t="shared" si="60"/>
        <v>0.6362250371622523</v>
      </c>
      <c r="H309" s="24">
        <v>62580833</v>
      </c>
      <c r="I309" s="25">
        <v>208007088</v>
      </c>
      <c r="J309" s="25">
        <v>247336697</v>
      </c>
      <c r="K309" s="24">
        <v>517924618</v>
      </c>
      <c r="L309" s="24">
        <v>159775465</v>
      </c>
      <c r="M309" s="25">
        <v>182438500</v>
      </c>
      <c r="N309" s="25">
        <v>222965780</v>
      </c>
      <c r="O309" s="24">
        <v>565179745</v>
      </c>
      <c r="P309" s="24">
        <v>142812905</v>
      </c>
      <c r="Q309" s="25">
        <v>156355937</v>
      </c>
      <c r="R309" s="25">
        <v>144588465</v>
      </c>
      <c r="S309" s="40">
        <v>443757307</v>
      </c>
      <c r="T309" s="24">
        <v>0</v>
      </c>
      <c r="U309" s="25">
        <v>0</v>
      </c>
      <c r="V309" s="25">
        <v>0</v>
      </c>
      <c r="W309" s="40">
        <v>0</v>
      </c>
    </row>
    <row r="310" spans="1:23" ht="13.5">
      <c r="A310" s="13" t="s">
        <v>26</v>
      </c>
      <c r="B310" s="14" t="s">
        <v>552</v>
      </c>
      <c r="C310" s="15" t="s">
        <v>553</v>
      </c>
      <c r="D310" s="24">
        <v>1808246723</v>
      </c>
      <c r="E310" s="25">
        <v>1842012084</v>
      </c>
      <c r="F310" s="25">
        <v>1012442226</v>
      </c>
      <c r="G310" s="34">
        <f t="shared" si="60"/>
        <v>0.5496392965031167</v>
      </c>
      <c r="H310" s="24">
        <v>48706569</v>
      </c>
      <c r="I310" s="25">
        <v>115595991</v>
      </c>
      <c r="J310" s="25">
        <v>120341431</v>
      </c>
      <c r="K310" s="24">
        <v>284643991</v>
      </c>
      <c r="L310" s="24">
        <v>113317783</v>
      </c>
      <c r="M310" s="25">
        <v>111980727</v>
      </c>
      <c r="N310" s="25">
        <v>115856072</v>
      </c>
      <c r="O310" s="24">
        <v>341154582</v>
      </c>
      <c r="P310" s="24">
        <v>89182411</v>
      </c>
      <c r="Q310" s="25">
        <v>190288173</v>
      </c>
      <c r="R310" s="25">
        <v>107173069</v>
      </c>
      <c r="S310" s="40">
        <v>386643653</v>
      </c>
      <c r="T310" s="24">
        <v>0</v>
      </c>
      <c r="U310" s="25">
        <v>0</v>
      </c>
      <c r="V310" s="25">
        <v>0</v>
      </c>
      <c r="W310" s="40">
        <v>0</v>
      </c>
    </row>
    <row r="311" spans="1:23" ht="13.5">
      <c r="A311" s="13" t="s">
        <v>26</v>
      </c>
      <c r="B311" s="14" t="s">
        <v>554</v>
      </c>
      <c r="C311" s="15" t="s">
        <v>555</v>
      </c>
      <c r="D311" s="24">
        <v>1171905103</v>
      </c>
      <c r="E311" s="25">
        <v>1148362361</v>
      </c>
      <c r="F311" s="25">
        <v>759044628</v>
      </c>
      <c r="G311" s="34">
        <f t="shared" si="60"/>
        <v>0.6609800649849059</v>
      </c>
      <c r="H311" s="24">
        <v>28641027</v>
      </c>
      <c r="I311" s="25">
        <v>72586213</v>
      </c>
      <c r="J311" s="25">
        <v>106743045</v>
      </c>
      <c r="K311" s="24">
        <v>207970285</v>
      </c>
      <c r="L311" s="24">
        <v>83506486</v>
      </c>
      <c r="M311" s="25">
        <v>73042814</v>
      </c>
      <c r="N311" s="25">
        <v>71861820</v>
      </c>
      <c r="O311" s="24">
        <v>228411120</v>
      </c>
      <c r="P311" s="24">
        <v>114200973</v>
      </c>
      <c r="Q311" s="25">
        <v>59552373</v>
      </c>
      <c r="R311" s="25">
        <v>148909877</v>
      </c>
      <c r="S311" s="40">
        <v>322663223</v>
      </c>
      <c r="T311" s="24">
        <v>0</v>
      </c>
      <c r="U311" s="25">
        <v>0</v>
      </c>
      <c r="V311" s="25">
        <v>0</v>
      </c>
      <c r="W311" s="40">
        <v>0</v>
      </c>
    </row>
    <row r="312" spans="1:23" ht="13.5">
      <c r="A312" s="13" t="s">
        <v>26</v>
      </c>
      <c r="B312" s="14" t="s">
        <v>556</v>
      </c>
      <c r="C312" s="15" t="s">
        <v>557</v>
      </c>
      <c r="D312" s="24">
        <v>740979928</v>
      </c>
      <c r="E312" s="25">
        <v>745633738</v>
      </c>
      <c r="F312" s="25">
        <v>484475204</v>
      </c>
      <c r="G312" s="34">
        <f t="shared" si="60"/>
        <v>0.6497495745022203</v>
      </c>
      <c r="H312" s="24">
        <v>55127110</v>
      </c>
      <c r="I312" s="25">
        <v>58225239</v>
      </c>
      <c r="J312" s="25">
        <v>58521119</v>
      </c>
      <c r="K312" s="24">
        <v>171873468</v>
      </c>
      <c r="L312" s="24">
        <v>49387428</v>
      </c>
      <c r="M312" s="25">
        <v>63986655</v>
      </c>
      <c r="N312" s="25">
        <v>51307406</v>
      </c>
      <c r="O312" s="24">
        <v>164681489</v>
      </c>
      <c r="P312" s="24">
        <v>61049261</v>
      </c>
      <c r="Q312" s="25">
        <v>58990266</v>
      </c>
      <c r="R312" s="25">
        <v>27880720</v>
      </c>
      <c r="S312" s="40">
        <v>147920247</v>
      </c>
      <c r="T312" s="24">
        <v>0</v>
      </c>
      <c r="U312" s="25">
        <v>0</v>
      </c>
      <c r="V312" s="25">
        <v>0</v>
      </c>
      <c r="W312" s="40">
        <v>0</v>
      </c>
    </row>
    <row r="313" spans="1:23" ht="13.5">
      <c r="A313" s="13" t="s">
        <v>41</v>
      </c>
      <c r="B313" s="14" t="s">
        <v>558</v>
      </c>
      <c r="C313" s="15" t="s">
        <v>559</v>
      </c>
      <c r="D313" s="24">
        <v>443805060</v>
      </c>
      <c r="E313" s="25">
        <v>436092571</v>
      </c>
      <c r="F313" s="25">
        <v>275403951</v>
      </c>
      <c r="G313" s="34">
        <f t="shared" si="60"/>
        <v>0.63152635315129</v>
      </c>
      <c r="H313" s="24">
        <v>22626001</v>
      </c>
      <c r="I313" s="25">
        <v>23001461</v>
      </c>
      <c r="J313" s="25">
        <v>24427651</v>
      </c>
      <c r="K313" s="24">
        <v>70055113</v>
      </c>
      <c r="L313" s="24">
        <v>28797679</v>
      </c>
      <c r="M313" s="25">
        <v>34207859</v>
      </c>
      <c r="N313" s="25">
        <v>36691438</v>
      </c>
      <c r="O313" s="24">
        <v>99696976</v>
      </c>
      <c r="P313" s="24">
        <v>30312239</v>
      </c>
      <c r="Q313" s="25">
        <v>33321637</v>
      </c>
      <c r="R313" s="25">
        <v>42017986</v>
      </c>
      <c r="S313" s="40">
        <v>105651862</v>
      </c>
      <c r="T313" s="24">
        <v>0</v>
      </c>
      <c r="U313" s="25">
        <v>0</v>
      </c>
      <c r="V313" s="25">
        <v>0</v>
      </c>
      <c r="W313" s="40">
        <v>0</v>
      </c>
    </row>
    <row r="314" spans="1:23" ht="13.5">
      <c r="A314" s="16"/>
      <c r="B314" s="17" t="s">
        <v>560</v>
      </c>
      <c r="C314" s="18"/>
      <c r="D314" s="26">
        <f>SUM(D308:D313)</f>
        <v>7219242799</v>
      </c>
      <c r="E314" s="27">
        <f>SUM(E308:E313)</f>
        <v>7261585333</v>
      </c>
      <c r="F314" s="27">
        <f>SUM(F308:F313)</f>
        <v>4484853705</v>
      </c>
      <c r="G314" s="35">
        <f t="shared" si="60"/>
        <v>0.6176135787620304</v>
      </c>
      <c r="H314" s="26">
        <f aca="true" t="shared" si="63" ref="H314:W314">SUM(H308:H313)</f>
        <v>231113949</v>
      </c>
      <c r="I314" s="27">
        <f t="shared" si="63"/>
        <v>533648106</v>
      </c>
      <c r="J314" s="27">
        <f t="shared" si="63"/>
        <v>610854703</v>
      </c>
      <c r="K314" s="26">
        <f t="shared" si="63"/>
        <v>1375616758</v>
      </c>
      <c r="L314" s="26">
        <f t="shared" si="63"/>
        <v>482301825</v>
      </c>
      <c r="M314" s="27">
        <f t="shared" si="63"/>
        <v>514743316</v>
      </c>
      <c r="N314" s="27">
        <f t="shared" si="63"/>
        <v>568527118</v>
      </c>
      <c r="O314" s="26">
        <f t="shared" si="63"/>
        <v>1565572259</v>
      </c>
      <c r="P314" s="26">
        <f t="shared" si="63"/>
        <v>473744457</v>
      </c>
      <c r="Q314" s="27">
        <f t="shared" si="63"/>
        <v>544021874</v>
      </c>
      <c r="R314" s="27">
        <f t="shared" si="63"/>
        <v>525898357</v>
      </c>
      <c r="S314" s="41">
        <f t="shared" si="63"/>
        <v>1543664688</v>
      </c>
      <c r="T314" s="26">
        <f t="shared" si="63"/>
        <v>0</v>
      </c>
      <c r="U314" s="27">
        <f t="shared" si="63"/>
        <v>0</v>
      </c>
      <c r="V314" s="27">
        <f t="shared" si="63"/>
        <v>0</v>
      </c>
      <c r="W314" s="41">
        <f t="shared" si="63"/>
        <v>0</v>
      </c>
    </row>
    <row r="315" spans="1:23" ht="13.5">
      <c r="A315" s="13" t="s">
        <v>26</v>
      </c>
      <c r="B315" s="14" t="s">
        <v>561</v>
      </c>
      <c r="C315" s="15" t="s">
        <v>562</v>
      </c>
      <c r="D315" s="24">
        <v>574584625</v>
      </c>
      <c r="E315" s="25">
        <v>610143132</v>
      </c>
      <c r="F315" s="25">
        <v>350124759</v>
      </c>
      <c r="G315" s="34">
        <f t="shared" si="60"/>
        <v>0.5738403673451494</v>
      </c>
      <c r="H315" s="24">
        <v>23124098</v>
      </c>
      <c r="I315" s="25">
        <v>40793285</v>
      </c>
      <c r="J315" s="25">
        <v>42082566</v>
      </c>
      <c r="K315" s="24">
        <v>105999949</v>
      </c>
      <c r="L315" s="24">
        <v>37482771</v>
      </c>
      <c r="M315" s="25">
        <v>38792307</v>
      </c>
      <c r="N315" s="25">
        <v>44319771</v>
      </c>
      <c r="O315" s="24">
        <v>120594849</v>
      </c>
      <c r="P315" s="24">
        <v>34945630</v>
      </c>
      <c r="Q315" s="25">
        <v>38200299</v>
      </c>
      <c r="R315" s="25">
        <v>50384032</v>
      </c>
      <c r="S315" s="40">
        <v>123529961</v>
      </c>
      <c r="T315" s="24">
        <v>0</v>
      </c>
      <c r="U315" s="25">
        <v>0</v>
      </c>
      <c r="V315" s="25">
        <v>0</v>
      </c>
      <c r="W315" s="40">
        <v>0</v>
      </c>
    </row>
    <row r="316" spans="1:23" ht="13.5">
      <c r="A316" s="13" t="s">
        <v>26</v>
      </c>
      <c r="B316" s="14" t="s">
        <v>563</v>
      </c>
      <c r="C316" s="15" t="s">
        <v>564</v>
      </c>
      <c r="D316" s="24">
        <v>1249962889</v>
      </c>
      <c r="E316" s="25">
        <v>1293006402</v>
      </c>
      <c r="F316" s="25">
        <v>852765491</v>
      </c>
      <c r="G316" s="34">
        <f t="shared" si="60"/>
        <v>0.6595214762130776</v>
      </c>
      <c r="H316" s="24">
        <v>44549367</v>
      </c>
      <c r="I316" s="25">
        <v>99723117</v>
      </c>
      <c r="J316" s="25">
        <v>108105473</v>
      </c>
      <c r="K316" s="24">
        <v>252377957</v>
      </c>
      <c r="L316" s="24">
        <v>97154318</v>
      </c>
      <c r="M316" s="25">
        <v>108063710</v>
      </c>
      <c r="N316" s="25">
        <v>112277901</v>
      </c>
      <c r="O316" s="24">
        <v>317495929</v>
      </c>
      <c r="P316" s="24">
        <v>91440668</v>
      </c>
      <c r="Q316" s="25">
        <v>93366584</v>
      </c>
      <c r="R316" s="25">
        <v>98084353</v>
      </c>
      <c r="S316" s="40">
        <v>282891605</v>
      </c>
      <c r="T316" s="24">
        <v>0</v>
      </c>
      <c r="U316" s="25">
        <v>0</v>
      </c>
      <c r="V316" s="25">
        <v>0</v>
      </c>
      <c r="W316" s="40">
        <v>0</v>
      </c>
    </row>
    <row r="317" spans="1:23" ht="13.5">
      <c r="A317" s="13" t="s">
        <v>26</v>
      </c>
      <c r="B317" s="14" t="s">
        <v>565</v>
      </c>
      <c r="C317" s="15" t="s">
        <v>566</v>
      </c>
      <c r="D317" s="24">
        <v>343804518</v>
      </c>
      <c r="E317" s="25">
        <v>394569145</v>
      </c>
      <c r="F317" s="25">
        <v>220956411</v>
      </c>
      <c r="G317" s="34">
        <f t="shared" si="60"/>
        <v>0.5599941450059406</v>
      </c>
      <c r="H317" s="24">
        <v>12826404</v>
      </c>
      <c r="I317" s="25">
        <v>28107094</v>
      </c>
      <c r="J317" s="25">
        <v>27626781</v>
      </c>
      <c r="K317" s="24">
        <v>68560279</v>
      </c>
      <c r="L317" s="24">
        <v>24869986</v>
      </c>
      <c r="M317" s="25">
        <v>31718042</v>
      </c>
      <c r="N317" s="25">
        <v>25875076</v>
      </c>
      <c r="O317" s="24">
        <v>82463104</v>
      </c>
      <c r="P317" s="24">
        <v>24439728</v>
      </c>
      <c r="Q317" s="25">
        <v>30563196</v>
      </c>
      <c r="R317" s="25">
        <v>14930104</v>
      </c>
      <c r="S317" s="40">
        <v>69933028</v>
      </c>
      <c r="T317" s="24">
        <v>0</v>
      </c>
      <c r="U317" s="25">
        <v>0</v>
      </c>
      <c r="V317" s="25">
        <v>0</v>
      </c>
      <c r="W317" s="40">
        <v>0</v>
      </c>
    </row>
    <row r="318" spans="1:23" ht="13.5">
      <c r="A318" s="13" t="s">
        <v>26</v>
      </c>
      <c r="B318" s="14" t="s">
        <v>567</v>
      </c>
      <c r="C318" s="15" t="s">
        <v>568</v>
      </c>
      <c r="D318" s="24">
        <v>299057087</v>
      </c>
      <c r="E318" s="25">
        <v>314209956</v>
      </c>
      <c r="F318" s="25">
        <v>180409354</v>
      </c>
      <c r="G318" s="34">
        <f t="shared" si="60"/>
        <v>0.5741681654415813</v>
      </c>
      <c r="H318" s="24">
        <v>11206922</v>
      </c>
      <c r="I318" s="25">
        <v>21407786</v>
      </c>
      <c r="J318" s="25">
        <v>25301412</v>
      </c>
      <c r="K318" s="24">
        <v>57916120</v>
      </c>
      <c r="L318" s="24">
        <v>22374173</v>
      </c>
      <c r="M318" s="25">
        <v>18030310</v>
      </c>
      <c r="N318" s="25">
        <v>26311686</v>
      </c>
      <c r="O318" s="24">
        <v>66716169</v>
      </c>
      <c r="P318" s="24">
        <v>18062527</v>
      </c>
      <c r="Q318" s="25">
        <v>17673785</v>
      </c>
      <c r="R318" s="25">
        <v>20040753</v>
      </c>
      <c r="S318" s="40">
        <v>55777065</v>
      </c>
      <c r="T318" s="24">
        <v>0</v>
      </c>
      <c r="U318" s="25">
        <v>0</v>
      </c>
      <c r="V318" s="25">
        <v>0</v>
      </c>
      <c r="W318" s="40">
        <v>0</v>
      </c>
    </row>
    <row r="319" spans="1:23" ht="13.5">
      <c r="A319" s="13" t="s">
        <v>41</v>
      </c>
      <c r="B319" s="14" t="s">
        <v>569</v>
      </c>
      <c r="C319" s="15" t="s">
        <v>570</v>
      </c>
      <c r="D319" s="24">
        <v>222412206</v>
      </c>
      <c r="E319" s="25">
        <v>236954479</v>
      </c>
      <c r="F319" s="25">
        <v>146912563</v>
      </c>
      <c r="G319" s="34">
        <f t="shared" si="60"/>
        <v>0.6200033171772203</v>
      </c>
      <c r="H319" s="24">
        <v>13576167</v>
      </c>
      <c r="I319" s="25">
        <v>16643691</v>
      </c>
      <c r="J319" s="25">
        <v>15814304</v>
      </c>
      <c r="K319" s="24">
        <v>46034162</v>
      </c>
      <c r="L319" s="24">
        <v>16997852</v>
      </c>
      <c r="M319" s="25">
        <v>25438935</v>
      </c>
      <c r="N319" s="25">
        <v>4600663</v>
      </c>
      <c r="O319" s="24">
        <v>47037450</v>
      </c>
      <c r="P319" s="24">
        <v>20748588</v>
      </c>
      <c r="Q319" s="25">
        <v>18023282</v>
      </c>
      <c r="R319" s="25">
        <v>15069081</v>
      </c>
      <c r="S319" s="40">
        <v>53840951</v>
      </c>
      <c r="T319" s="24">
        <v>0</v>
      </c>
      <c r="U319" s="25">
        <v>0</v>
      </c>
      <c r="V319" s="25">
        <v>0</v>
      </c>
      <c r="W319" s="40">
        <v>0</v>
      </c>
    </row>
    <row r="320" spans="1:23" ht="13.5">
      <c r="A320" s="16"/>
      <c r="B320" s="17" t="s">
        <v>571</v>
      </c>
      <c r="C320" s="18"/>
      <c r="D320" s="26">
        <f>SUM(D315:D319)</f>
        <v>2689821325</v>
      </c>
      <c r="E320" s="27">
        <f>SUM(E315:E319)</f>
        <v>2848883114</v>
      </c>
      <c r="F320" s="27">
        <f>SUM(F315:F319)</f>
        <v>1751168578</v>
      </c>
      <c r="G320" s="35">
        <f t="shared" si="60"/>
        <v>0.6146860042780962</v>
      </c>
      <c r="H320" s="26">
        <f aca="true" t="shared" si="64" ref="H320:W320">SUM(H315:H319)</f>
        <v>105282958</v>
      </c>
      <c r="I320" s="27">
        <f t="shared" si="64"/>
        <v>206674973</v>
      </c>
      <c r="J320" s="27">
        <f t="shared" si="64"/>
        <v>218930536</v>
      </c>
      <c r="K320" s="26">
        <f t="shared" si="64"/>
        <v>530888467</v>
      </c>
      <c r="L320" s="26">
        <f t="shared" si="64"/>
        <v>198879100</v>
      </c>
      <c r="M320" s="27">
        <f t="shared" si="64"/>
        <v>222043304</v>
      </c>
      <c r="N320" s="27">
        <f t="shared" si="64"/>
        <v>213385097</v>
      </c>
      <c r="O320" s="26">
        <f t="shared" si="64"/>
        <v>634307501</v>
      </c>
      <c r="P320" s="26">
        <f t="shared" si="64"/>
        <v>189637141</v>
      </c>
      <c r="Q320" s="27">
        <f t="shared" si="64"/>
        <v>197827146</v>
      </c>
      <c r="R320" s="27">
        <f t="shared" si="64"/>
        <v>198508323</v>
      </c>
      <c r="S320" s="41">
        <f t="shared" si="64"/>
        <v>585972610</v>
      </c>
      <c r="T320" s="26">
        <f t="shared" si="64"/>
        <v>0</v>
      </c>
      <c r="U320" s="27">
        <f t="shared" si="64"/>
        <v>0</v>
      </c>
      <c r="V320" s="27">
        <f t="shared" si="64"/>
        <v>0</v>
      </c>
      <c r="W320" s="41">
        <f t="shared" si="64"/>
        <v>0</v>
      </c>
    </row>
    <row r="321" spans="1:23" ht="13.5">
      <c r="A321" s="13" t="s">
        <v>26</v>
      </c>
      <c r="B321" s="14" t="s">
        <v>572</v>
      </c>
      <c r="C321" s="15" t="s">
        <v>573</v>
      </c>
      <c r="D321" s="24">
        <v>162954198</v>
      </c>
      <c r="E321" s="25">
        <v>160807322</v>
      </c>
      <c r="F321" s="25">
        <v>75150837</v>
      </c>
      <c r="G321" s="34">
        <f t="shared" si="60"/>
        <v>0.4673346714896477</v>
      </c>
      <c r="H321" s="24">
        <v>1864686</v>
      </c>
      <c r="I321" s="25">
        <v>5598743</v>
      </c>
      <c r="J321" s="25">
        <v>7006462</v>
      </c>
      <c r="K321" s="24">
        <v>14469891</v>
      </c>
      <c r="L321" s="24">
        <v>11365898</v>
      </c>
      <c r="M321" s="25">
        <v>10811642</v>
      </c>
      <c r="N321" s="25">
        <v>15733400</v>
      </c>
      <c r="O321" s="24">
        <v>37910940</v>
      </c>
      <c r="P321" s="24">
        <v>6293918</v>
      </c>
      <c r="Q321" s="25">
        <v>9086814</v>
      </c>
      <c r="R321" s="25">
        <v>7389274</v>
      </c>
      <c r="S321" s="40">
        <v>22770006</v>
      </c>
      <c r="T321" s="24">
        <v>0</v>
      </c>
      <c r="U321" s="25">
        <v>0</v>
      </c>
      <c r="V321" s="25">
        <v>0</v>
      </c>
      <c r="W321" s="40">
        <v>0</v>
      </c>
    </row>
    <row r="322" spans="1:23" ht="13.5">
      <c r="A322" s="13" t="s">
        <v>26</v>
      </c>
      <c r="B322" s="14" t="s">
        <v>574</v>
      </c>
      <c r="C322" s="15" t="s">
        <v>575</v>
      </c>
      <c r="D322" s="24">
        <v>497391211</v>
      </c>
      <c r="E322" s="25">
        <v>515063826</v>
      </c>
      <c r="F322" s="25">
        <v>322615990</v>
      </c>
      <c r="G322" s="34">
        <f t="shared" si="60"/>
        <v>0.6263611880986572</v>
      </c>
      <c r="H322" s="24">
        <v>24421967</v>
      </c>
      <c r="I322" s="25">
        <v>32246101</v>
      </c>
      <c r="J322" s="25">
        <v>21541325</v>
      </c>
      <c r="K322" s="24">
        <v>78209393</v>
      </c>
      <c r="L322" s="24">
        <v>42434579</v>
      </c>
      <c r="M322" s="25">
        <v>51684536</v>
      </c>
      <c r="N322" s="25">
        <v>37420654</v>
      </c>
      <c r="O322" s="24">
        <v>131539769</v>
      </c>
      <c r="P322" s="24">
        <v>38677322</v>
      </c>
      <c r="Q322" s="25">
        <v>39101013</v>
      </c>
      <c r="R322" s="25">
        <v>35088493</v>
      </c>
      <c r="S322" s="40">
        <v>112866828</v>
      </c>
      <c r="T322" s="24">
        <v>0</v>
      </c>
      <c r="U322" s="25">
        <v>0</v>
      </c>
      <c r="V322" s="25">
        <v>0</v>
      </c>
      <c r="W322" s="40">
        <v>0</v>
      </c>
    </row>
    <row r="323" spans="1:23" ht="13.5">
      <c r="A323" s="13" t="s">
        <v>26</v>
      </c>
      <c r="B323" s="14" t="s">
        <v>576</v>
      </c>
      <c r="C323" s="15" t="s">
        <v>577</v>
      </c>
      <c r="D323" s="24">
        <v>1172939318</v>
      </c>
      <c r="E323" s="25">
        <v>1190425544</v>
      </c>
      <c r="F323" s="25">
        <v>689513327</v>
      </c>
      <c r="G323" s="34">
        <f t="shared" si="60"/>
        <v>0.5792158362824916</v>
      </c>
      <c r="H323" s="24">
        <v>6907596</v>
      </c>
      <c r="I323" s="25">
        <v>61269596</v>
      </c>
      <c r="J323" s="25">
        <v>132303166</v>
      </c>
      <c r="K323" s="24">
        <v>200480358</v>
      </c>
      <c r="L323" s="24">
        <v>75734823</v>
      </c>
      <c r="M323" s="25">
        <v>67992454</v>
      </c>
      <c r="N323" s="25">
        <v>74879157</v>
      </c>
      <c r="O323" s="24">
        <v>218606434</v>
      </c>
      <c r="P323" s="24">
        <v>118155991</v>
      </c>
      <c r="Q323" s="25">
        <v>76655967</v>
      </c>
      <c r="R323" s="25">
        <v>75614577</v>
      </c>
      <c r="S323" s="40">
        <v>270426535</v>
      </c>
      <c r="T323" s="24">
        <v>0</v>
      </c>
      <c r="U323" s="25">
        <v>0</v>
      </c>
      <c r="V323" s="25">
        <v>0</v>
      </c>
      <c r="W323" s="40">
        <v>0</v>
      </c>
    </row>
    <row r="324" spans="1:23" ht="13.5">
      <c r="A324" s="13" t="s">
        <v>26</v>
      </c>
      <c r="B324" s="14" t="s">
        <v>578</v>
      </c>
      <c r="C324" s="15" t="s">
        <v>579</v>
      </c>
      <c r="D324" s="24">
        <v>2270007094</v>
      </c>
      <c r="E324" s="25">
        <v>2342221627</v>
      </c>
      <c r="F324" s="25">
        <v>1341368464</v>
      </c>
      <c r="G324" s="34">
        <f t="shared" si="60"/>
        <v>0.57269066621935</v>
      </c>
      <c r="H324" s="24">
        <v>68488481</v>
      </c>
      <c r="I324" s="25">
        <v>159212822</v>
      </c>
      <c r="J324" s="25">
        <v>171316695</v>
      </c>
      <c r="K324" s="24">
        <v>399017998</v>
      </c>
      <c r="L324" s="24">
        <v>150059839</v>
      </c>
      <c r="M324" s="25">
        <v>162297892</v>
      </c>
      <c r="N324" s="25">
        <v>175385850</v>
      </c>
      <c r="O324" s="24">
        <v>487743581</v>
      </c>
      <c r="P324" s="24">
        <v>130417161</v>
      </c>
      <c r="Q324" s="25">
        <v>161721075</v>
      </c>
      <c r="R324" s="25">
        <v>162468649</v>
      </c>
      <c r="S324" s="40">
        <v>454606885</v>
      </c>
      <c r="T324" s="24">
        <v>0</v>
      </c>
      <c r="U324" s="25">
        <v>0</v>
      </c>
      <c r="V324" s="25">
        <v>0</v>
      </c>
      <c r="W324" s="40">
        <v>0</v>
      </c>
    </row>
    <row r="325" spans="1:23" ht="13.5">
      <c r="A325" s="13" t="s">
        <v>26</v>
      </c>
      <c r="B325" s="14" t="s">
        <v>580</v>
      </c>
      <c r="C325" s="15" t="s">
        <v>581</v>
      </c>
      <c r="D325" s="24">
        <v>688652090</v>
      </c>
      <c r="E325" s="25">
        <v>690745322</v>
      </c>
      <c r="F325" s="25">
        <v>423133627</v>
      </c>
      <c r="G325" s="34">
        <f t="shared" si="60"/>
        <v>0.6125754507824231</v>
      </c>
      <c r="H325" s="24">
        <v>31825890</v>
      </c>
      <c r="I325" s="25">
        <v>54200919</v>
      </c>
      <c r="J325" s="25">
        <v>51933563</v>
      </c>
      <c r="K325" s="24">
        <v>137960372</v>
      </c>
      <c r="L325" s="24">
        <v>53540232</v>
      </c>
      <c r="M325" s="25">
        <v>56812870</v>
      </c>
      <c r="N325" s="25">
        <v>46976143</v>
      </c>
      <c r="O325" s="24">
        <v>157329245</v>
      </c>
      <c r="P325" s="24">
        <v>44901282</v>
      </c>
      <c r="Q325" s="25">
        <v>42302181</v>
      </c>
      <c r="R325" s="25">
        <v>40640547</v>
      </c>
      <c r="S325" s="40">
        <v>127844010</v>
      </c>
      <c r="T325" s="24">
        <v>0</v>
      </c>
      <c r="U325" s="25">
        <v>0</v>
      </c>
      <c r="V325" s="25">
        <v>0</v>
      </c>
      <c r="W325" s="40">
        <v>0</v>
      </c>
    </row>
    <row r="326" spans="1:23" ht="13.5">
      <c r="A326" s="13" t="s">
        <v>26</v>
      </c>
      <c r="B326" s="14" t="s">
        <v>582</v>
      </c>
      <c r="C326" s="15" t="s">
        <v>583</v>
      </c>
      <c r="D326" s="24">
        <v>716117124</v>
      </c>
      <c r="E326" s="25">
        <v>702103942</v>
      </c>
      <c r="F326" s="25">
        <v>457138960</v>
      </c>
      <c r="G326" s="34">
        <f t="shared" si="60"/>
        <v>0.6510986944437352</v>
      </c>
      <c r="H326" s="24">
        <v>36551181</v>
      </c>
      <c r="I326" s="25">
        <v>54857407</v>
      </c>
      <c r="J326" s="25">
        <v>60427684</v>
      </c>
      <c r="K326" s="24">
        <v>151836272</v>
      </c>
      <c r="L326" s="24">
        <v>53092795</v>
      </c>
      <c r="M326" s="25">
        <v>52019711</v>
      </c>
      <c r="N326" s="25">
        <v>59763647</v>
      </c>
      <c r="O326" s="24">
        <v>164876153</v>
      </c>
      <c r="P326" s="24">
        <v>57644594</v>
      </c>
      <c r="Q326" s="25">
        <v>43793574</v>
      </c>
      <c r="R326" s="25">
        <v>38988367</v>
      </c>
      <c r="S326" s="40">
        <v>140426535</v>
      </c>
      <c r="T326" s="24">
        <v>0</v>
      </c>
      <c r="U326" s="25">
        <v>0</v>
      </c>
      <c r="V326" s="25">
        <v>0</v>
      </c>
      <c r="W326" s="40">
        <v>0</v>
      </c>
    </row>
    <row r="327" spans="1:23" ht="13.5">
      <c r="A327" s="13" t="s">
        <v>26</v>
      </c>
      <c r="B327" s="14" t="s">
        <v>584</v>
      </c>
      <c r="C327" s="15" t="s">
        <v>585</v>
      </c>
      <c r="D327" s="24">
        <v>964909952</v>
      </c>
      <c r="E327" s="25">
        <v>969533923</v>
      </c>
      <c r="F327" s="25">
        <v>620902432</v>
      </c>
      <c r="G327" s="34">
        <f t="shared" si="60"/>
        <v>0.6404133133152887</v>
      </c>
      <c r="H327" s="24">
        <v>99725642</v>
      </c>
      <c r="I327" s="25">
        <v>62377527</v>
      </c>
      <c r="J327" s="25">
        <v>74500115</v>
      </c>
      <c r="K327" s="24">
        <v>236603284</v>
      </c>
      <c r="L327" s="24">
        <v>63677026</v>
      </c>
      <c r="M327" s="25">
        <v>69738003</v>
      </c>
      <c r="N327" s="25">
        <v>77667960</v>
      </c>
      <c r="O327" s="24">
        <v>211082989</v>
      </c>
      <c r="P327" s="24">
        <v>56620159</v>
      </c>
      <c r="Q327" s="25">
        <v>62904384</v>
      </c>
      <c r="R327" s="25">
        <v>53691616</v>
      </c>
      <c r="S327" s="40">
        <v>173216159</v>
      </c>
      <c r="T327" s="24">
        <v>0</v>
      </c>
      <c r="U327" s="25">
        <v>0</v>
      </c>
      <c r="V327" s="25">
        <v>0</v>
      </c>
      <c r="W327" s="40">
        <v>0</v>
      </c>
    </row>
    <row r="328" spans="1:23" ht="13.5">
      <c r="A328" s="13" t="s">
        <v>41</v>
      </c>
      <c r="B328" s="14" t="s">
        <v>586</v>
      </c>
      <c r="C328" s="15" t="s">
        <v>587</v>
      </c>
      <c r="D328" s="24">
        <v>418657661</v>
      </c>
      <c r="E328" s="25">
        <v>405125635</v>
      </c>
      <c r="F328" s="25">
        <v>269708999</v>
      </c>
      <c r="G328" s="34">
        <f t="shared" si="60"/>
        <v>0.6657416260513853</v>
      </c>
      <c r="H328" s="24">
        <v>20894688</v>
      </c>
      <c r="I328" s="25">
        <v>32386468</v>
      </c>
      <c r="J328" s="25">
        <v>33715623</v>
      </c>
      <c r="K328" s="24">
        <v>86996779</v>
      </c>
      <c r="L328" s="24">
        <v>28453630</v>
      </c>
      <c r="M328" s="25">
        <v>32080860</v>
      </c>
      <c r="N328" s="25">
        <v>30419038</v>
      </c>
      <c r="O328" s="24">
        <v>90953528</v>
      </c>
      <c r="P328" s="24">
        <v>29916058</v>
      </c>
      <c r="Q328" s="25">
        <v>31246742</v>
      </c>
      <c r="R328" s="25">
        <v>30595892</v>
      </c>
      <c r="S328" s="40">
        <v>91758692</v>
      </c>
      <c r="T328" s="24">
        <v>0</v>
      </c>
      <c r="U328" s="25">
        <v>0</v>
      </c>
      <c r="V328" s="25">
        <v>0</v>
      </c>
      <c r="W328" s="40">
        <v>0</v>
      </c>
    </row>
    <row r="329" spans="1:23" ht="13.5">
      <c r="A329" s="16"/>
      <c r="B329" s="17" t="s">
        <v>588</v>
      </c>
      <c r="C329" s="18"/>
      <c r="D329" s="26">
        <f>SUM(D321:D328)</f>
        <v>6891628648</v>
      </c>
      <c r="E329" s="27">
        <f>SUM(E321:E328)</f>
        <v>6976027141</v>
      </c>
      <c r="F329" s="27">
        <f>SUM(F321:F328)</f>
        <v>4199532636</v>
      </c>
      <c r="G329" s="35">
        <f t="shared" si="60"/>
        <v>0.6019948820609097</v>
      </c>
      <c r="H329" s="26">
        <f aca="true" t="shared" si="65" ref="H329:W329">SUM(H321:H328)</f>
        <v>290680131</v>
      </c>
      <c r="I329" s="27">
        <f t="shared" si="65"/>
        <v>462149583</v>
      </c>
      <c r="J329" s="27">
        <f t="shared" si="65"/>
        <v>552744633</v>
      </c>
      <c r="K329" s="26">
        <f t="shared" si="65"/>
        <v>1305574347</v>
      </c>
      <c r="L329" s="26">
        <f t="shared" si="65"/>
        <v>478358822</v>
      </c>
      <c r="M329" s="27">
        <f t="shared" si="65"/>
        <v>503437968</v>
      </c>
      <c r="N329" s="27">
        <f t="shared" si="65"/>
        <v>518245849</v>
      </c>
      <c r="O329" s="26">
        <f t="shared" si="65"/>
        <v>1500042639</v>
      </c>
      <c r="P329" s="26">
        <f t="shared" si="65"/>
        <v>482626485</v>
      </c>
      <c r="Q329" s="27">
        <f t="shared" si="65"/>
        <v>466811750</v>
      </c>
      <c r="R329" s="27">
        <f t="shared" si="65"/>
        <v>444477415</v>
      </c>
      <c r="S329" s="41">
        <f t="shared" si="65"/>
        <v>1393915650</v>
      </c>
      <c r="T329" s="26">
        <f t="shared" si="65"/>
        <v>0</v>
      </c>
      <c r="U329" s="27">
        <f t="shared" si="65"/>
        <v>0</v>
      </c>
      <c r="V329" s="27">
        <f t="shared" si="65"/>
        <v>0</v>
      </c>
      <c r="W329" s="41">
        <f t="shared" si="65"/>
        <v>0</v>
      </c>
    </row>
    <row r="330" spans="1:23" ht="13.5">
      <c r="A330" s="13" t="s">
        <v>26</v>
      </c>
      <c r="B330" s="14" t="s">
        <v>589</v>
      </c>
      <c r="C330" s="15" t="s">
        <v>590</v>
      </c>
      <c r="D330" s="24">
        <v>94052375</v>
      </c>
      <c r="E330" s="25">
        <v>96495123</v>
      </c>
      <c r="F330" s="25">
        <v>76124244</v>
      </c>
      <c r="G330" s="34">
        <f t="shared" si="60"/>
        <v>0.7888921391395086</v>
      </c>
      <c r="H330" s="24">
        <v>3193711</v>
      </c>
      <c r="I330" s="25">
        <v>4462717</v>
      </c>
      <c r="J330" s="25">
        <v>5072283</v>
      </c>
      <c r="K330" s="24">
        <v>12728711</v>
      </c>
      <c r="L330" s="24">
        <v>13711409</v>
      </c>
      <c r="M330" s="25">
        <v>21469347</v>
      </c>
      <c r="N330" s="25">
        <v>6489366</v>
      </c>
      <c r="O330" s="24">
        <v>41670122</v>
      </c>
      <c r="P330" s="24">
        <v>8081712</v>
      </c>
      <c r="Q330" s="25">
        <v>8010726</v>
      </c>
      <c r="R330" s="25">
        <v>5632973</v>
      </c>
      <c r="S330" s="40">
        <v>21725411</v>
      </c>
      <c r="T330" s="24">
        <v>0</v>
      </c>
      <c r="U330" s="25">
        <v>0</v>
      </c>
      <c r="V330" s="25">
        <v>0</v>
      </c>
      <c r="W330" s="40">
        <v>0</v>
      </c>
    </row>
    <row r="331" spans="1:23" ht="13.5">
      <c r="A331" s="13" t="s">
        <v>26</v>
      </c>
      <c r="B331" s="14" t="s">
        <v>591</v>
      </c>
      <c r="C331" s="15" t="s">
        <v>592</v>
      </c>
      <c r="D331" s="24">
        <v>70892440</v>
      </c>
      <c r="E331" s="25">
        <v>73490368</v>
      </c>
      <c r="F331" s="25">
        <v>43472549</v>
      </c>
      <c r="G331" s="34">
        <f t="shared" si="60"/>
        <v>0.5915407717103826</v>
      </c>
      <c r="H331" s="24">
        <v>4845514</v>
      </c>
      <c r="I331" s="25">
        <v>5466746</v>
      </c>
      <c r="J331" s="25">
        <v>5441041</v>
      </c>
      <c r="K331" s="24">
        <v>15753301</v>
      </c>
      <c r="L331" s="24">
        <v>3444150</v>
      </c>
      <c r="M331" s="25">
        <v>6215270</v>
      </c>
      <c r="N331" s="25">
        <v>5344701</v>
      </c>
      <c r="O331" s="24">
        <v>15004121</v>
      </c>
      <c r="P331" s="24">
        <v>3375146</v>
      </c>
      <c r="Q331" s="25">
        <v>4304527</v>
      </c>
      <c r="R331" s="25">
        <v>5035454</v>
      </c>
      <c r="S331" s="40">
        <v>12715127</v>
      </c>
      <c r="T331" s="24">
        <v>0</v>
      </c>
      <c r="U331" s="25">
        <v>0</v>
      </c>
      <c r="V331" s="25">
        <v>0</v>
      </c>
      <c r="W331" s="40">
        <v>0</v>
      </c>
    </row>
    <row r="332" spans="1:23" ht="13.5">
      <c r="A332" s="13" t="s">
        <v>26</v>
      </c>
      <c r="B332" s="14" t="s">
        <v>593</v>
      </c>
      <c r="C332" s="15" t="s">
        <v>594</v>
      </c>
      <c r="D332" s="24">
        <v>341396140</v>
      </c>
      <c r="E332" s="25">
        <v>377695608</v>
      </c>
      <c r="F332" s="25">
        <v>215158578</v>
      </c>
      <c r="G332" s="34">
        <f t="shared" si="60"/>
        <v>0.5696613183810175</v>
      </c>
      <c r="H332" s="24">
        <v>13461702</v>
      </c>
      <c r="I332" s="25">
        <v>8479238</v>
      </c>
      <c r="J332" s="25">
        <v>29759986</v>
      </c>
      <c r="K332" s="24">
        <v>51700926</v>
      </c>
      <c r="L332" s="24">
        <v>38277162</v>
      </c>
      <c r="M332" s="25">
        <v>25587293</v>
      </c>
      <c r="N332" s="25">
        <v>35447712</v>
      </c>
      <c r="O332" s="24">
        <v>99312167</v>
      </c>
      <c r="P332" s="24">
        <v>19913907</v>
      </c>
      <c r="Q332" s="25">
        <v>18243477</v>
      </c>
      <c r="R332" s="25">
        <v>25988101</v>
      </c>
      <c r="S332" s="40">
        <v>64145485</v>
      </c>
      <c r="T332" s="24">
        <v>0</v>
      </c>
      <c r="U332" s="25">
        <v>0</v>
      </c>
      <c r="V332" s="25">
        <v>0</v>
      </c>
      <c r="W332" s="40">
        <v>0</v>
      </c>
    </row>
    <row r="333" spans="1:23" ht="13.5">
      <c r="A333" s="13" t="s">
        <v>41</v>
      </c>
      <c r="B333" s="14" t="s">
        <v>595</v>
      </c>
      <c r="C333" s="15" t="s">
        <v>596</v>
      </c>
      <c r="D333" s="24">
        <v>96254797</v>
      </c>
      <c r="E333" s="25">
        <v>102965028</v>
      </c>
      <c r="F333" s="25">
        <v>53128383</v>
      </c>
      <c r="G333" s="34">
        <f t="shared" si="60"/>
        <v>0.5159847380413474</v>
      </c>
      <c r="H333" s="24">
        <v>658592</v>
      </c>
      <c r="I333" s="25">
        <v>3414995</v>
      </c>
      <c r="J333" s="25">
        <v>7213082</v>
      </c>
      <c r="K333" s="24">
        <v>11286669</v>
      </c>
      <c r="L333" s="24">
        <v>6705439</v>
      </c>
      <c r="M333" s="25">
        <v>6875739</v>
      </c>
      <c r="N333" s="25">
        <v>8500497</v>
      </c>
      <c r="O333" s="24">
        <v>22081675</v>
      </c>
      <c r="P333" s="24">
        <v>5559916</v>
      </c>
      <c r="Q333" s="25">
        <v>7085543</v>
      </c>
      <c r="R333" s="25">
        <v>7114580</v>
      </c>
      <c r="S333" s="40">
        <v>19760039</v>
      </c>
      <c r="T333" s="24">
        <v>0</v>
      </c>
      <c r="U333" s="25">
        <v>0</v>
      </c>
      <c r="V333" s="25">
        <v>0</v>
      </c>
      <c r="W333" s="40">
        <v>0</v>
      </c>
    </row>
    <row r="334" spans="1:23" ht="13.5">
      <c r="A334" s="16"/>
      <c r="B334" s="17" t="s">
        <v>597</v>
      </c>
      <c r="C334" s="18"/>
      <c r="D334" s="26">
        <f>SUM(D330:D333)</f>
        <v>602595752</v>
      </c>
      <c r="E334" s="27">
        <f>SUM(E330:E333)</f>
        <v>650646127</v>
      </c>
      <c r="F334" s="27">
        <f>SUM(F330:F333)</f>
        <v>387883754</v>
      </c>
      <c r="G334" s="35">
        <f t="shared" si="60"/>
        <v>0.5961516374322474</v>
      </c>
      <c r="H334" s="26">
        <f aca="true" t="shared" si="66" ref="H334:W334">SUM(H330:H333)</f>
        <v>22159519</v>
      </c>
      <c r="I334" s="27">
        <f t="shared" si="66"/>
        <v>21823696</v>
      </c>
      <c r="J334" s="27">
        <f t="shared" si="66"/>
        <v>47486392</v>
      </c>
      <c r="K334" s="26">
        <f t="shared" si="66"/>
        <v>91469607</v>
      </c>
      <c r="L334" s="26">
        <f t="shared" si="66"/>
        <v>62138160</v>
      </c>
      <c r="M334" s="27">
        <f t="shared" si="66"/>
        <v>60147649</v>
      </c>
      <c r="N334" s="27">
        <f t="shared" si="66"/>
        <v>55782276</v>
      </c>
      <c r="O334" s="26">
        <f t="shared" si="66"/>
        <v>178068085</v>
      </c>
      <c r="P334" s="26">
        <f t="shared" si="66"/>
        <v>36930681</v>
      </c>
      <c r="Q334" s="27">
        <f t="shared" si="66"/>
        <v>37644273</v>
      </c>
      <c r="R334" s="27">
        <f t="shared" si="66"/>
        <v>43771108</v>
      </c>
      <c r="S334" s="41">
        <f t="shared" si="66"/>
        <v>118346062</v>
      </c>
      <c r="T334" s="26">
        <f t="shared" si="66"/>
        <v>0</v>
      </c>
      <c r="U334" s="27">
        <f t="shared" si="66"/>
        <v>0</v>
      </c>
      <c r="V334" s="27">
        <f t="shared" si="66"/>
        <v>0</v>
      </c>
      <c r="W334" s="41">
        <f t="shared" si="66"/>
        <v>0</v>
      </c>
    </row>
    <row r="335" spans="1:23" ht="13.5">
      <c r="A335" s="16"/>
      <c r="B335" s="17" t="s">
        <v>598</v>
      </c>
      <c r="C335" s="18"/>
      <c r="D335" s="26">
        <f>SUM(D299,D301:D306,D308:D313,D315:D319,D321:D328,D330:D333)</f>
        <v>62950997391</v>
      </c>
      <c r="E335" s="27">
        <f>SUM(E299,E301:E306,E308:E313,E315:E319,E321:E328,E330:E333)</f>
        <v>63488448469</v>
      </c>
      <c r="F335" s="27">
        <f>SUM(F299,F301:F306,F308:F313,F315:F319,F321:F328,F330:F333)</f>
        <v>41255647238</v>
      </c>
      <c r="G335" s="35">
        <f t="shared" si="60"/>
        <v>0.6498134421751418</v>
      </c>
      <c r="H335" s="26">
        <f aca="true" t="shared" si="67" ref="H335:W335">SUM(H299,H301:H306,H308:H313,H315:H319,H321:H328,H330:H333)</f>
        <v>2564452687</v>
      </c>
      <c r="I335" s="27">
        <f t="shared" si="67"/>
        <v>4927721877</v>
      </c>
      <c r="J335" s="27">
        <f t="shared" si="67"/>
        <v>5275771216</v>
      </c>
      <c r="K335" s="26">
        <f t="shared" si="67"/>
        <v>12767945780</v>
      </c>
      <c r="L335" s="26">
        <f t="shared" si="67"/>
        <v>4673358666</v>
      </c>
      <c r="M335" s="27">
        <f t="shared" si="67"/>
        <v>5295892118</v>
      </c>
      <c r="N335" s="27">
        <f t="shared" si="67"/>
        <v>4811268151</v>
      </c>
      <c r="O335" s="26">
        <f t="shared" si="67"/>
        <v>14780518935</v>
      </c>
      <c r="P335" s="26">
        <f t="shared" si="67"/>
        <v>4285237754</v>
      </c>
      <c r="Q335" s="27">
        <f t="shared" si="67"/>
        <v>4663100361</v>
      </c>
      <c r="R335" s="27">
        <f t="shared" si="67"/>
        <v>4758844408</v>
      </c>
      <c r="S335" s="41">
        <f t="shared" si="67"/>
        <v>13707182523</v>
      </c>
      <c r="T335" s="26">
        <f t="shared" si="67"/>
        <v>0</v>
      </c>
      <c r="U335" s="27">
        <f t="shared" si="67"/>
        <v>0</v>
      </c>
      <c r="V335" s="27">
        <f t="shared" si="67"/>
        <v>0</v>
      </c>
      <c r="W335" s="41">
        <f t="shared" si="67"/>
        <v>0</v>
      </c>
    </row>
    <row r="336" spans="1:23" ht="13.5">
      <c r="A336" s="19"/>
      <c r="B336" s="20" t="s">
        <v>599</v>
      </c>
      <c r="C336" s="21"/>
      <c r="D336" s="30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403337379756</v>
      </c>
      <c r="E336" s="31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411379834612</v>
      </c>
      <c r="F336" s="31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251607682613</v>
      </c>
      <c r="G336" s="37">
        <f t="shared" si="60"/>
        <v>0.6116189016661648</v>
      </c>
      <c r="H336" s="30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21546686174</v>
      </c>
      <c r="I336" s="31">
        <f t="shared" si="68"/>
        <v>27740660406</v>
      </c>
      <c r="J336" s="31">
        <f t="shared" si="68"/>
        <v>33331609303</v>
      </c>
      <c r="K336" s="30">
        <f t="shared" si="68"/>
        <v>82618955883</v>
      </c>
      <c r="L336" s="30">
        <f t="shared" si="68"/>
        <v>28375098362</v>
      </c>
      <c r="M336" s="31">
        <f t="shared" si="68"/>
        <v>26116861512</v>
      </c>
      <c r="N336" s="31">
        <f t="shared" si="68"/>
        <v>30487133550</v>
      </c>
      <c r="O336" s="30">
        <f t="shared" si="68"/>
        <v>84979093424</v>
      </c>
      <c r="P336" s="30">
        <f t="shared" si="68"/>
        <v>28357495319</v>
      </c>
      <c r="Q336" s="31">
        <f t="shared" si="68"/>
        <v>29644063348</v>
      </c>
      <c r="R336" s="31">
        <f t="shared" si="68"/>
        <v>26008074639</v>
      </c>
      <c r="S336" s="43">
        <f t="shared" si="68"/>
        <v>84009633306</v>
      </c>
      <c r="T336" s="30">
        <f t="shared" si="68"/>
        <v>0</v>
      </c>
      <c r="U336" s="31">
        <f t="shared" si="68"/>
        <v>0</v>
      </c>
      <c r="V336" s="31">
        <f t="shared" si="68"/>
        <v>0</v>
      </c>
      <c r="W336" s="43">
        <f t="shared" si="68"/>
        <v>0</v>
      </c>
    </row>
    <row r="337" spans="1:23" ht="12.75">
      <c r="A337" s="47" t="s">
        <v>605</v>
      </c>
      <c r="B337" s="23"/>
      <c r="C337" s="22"/>
      <c r="D337" s="32"/>
      <c r="E337" s="32"/>
      <c r="F337" s="32"/>
      <c r="G337" s="38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</row>
    <row r="338" spans="1:23" ht="12.75">
      <c r="A338" s="22"/>
      <c r="B338" s="23"/>
      <c r="C338" s="22"/>
      <c r="D338" s="32"/>
      <c r="E338" s="32"/>
      <c r="F338" s="32"/>
      <c r="G338" s="38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</row>
    <row r="339" spans="1:23" ht="12.75">
      <c r="A339" s="22"/>
      <c r="B339" s="23"/>
      <c r="C339" s="22"/>
      <c r="D339" s="32"/>
      <c r="E339" s="32"/>
      <c r="F339" s="32"/>
      <c r="G339" s="38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</row>
    <row r="340" spans="1:23" ht="12.75">
      <c r="A340" s="22"/>
      <c r="B340" s="23"/>
      <c r="C340" s="22"/>
      <c r="D340" s="32"/>
      <c r="E340" s="32"/>
      <c r="F340" s="32"/>
      <c r="G340" s="38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</row>
    <row r="341" spans="1:23" ht="12.75">
      <c r="A341" s="22"/>
      <c r="B341" s="23"/>
      <c r="C341" s="22"/>
      <c r="D341" s="32"/>
      <c r="E341" s="32"/>
      <c r="F341" s="32"/>
      <c r="G341" s="38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</row>
    <row r="342" spans="1:23" ht="12.75">
      <c r="A342" s="22"/>
      <c r="B342" s="23"/>
      <c r="C342" s="22"/>
      <c r="D342" s="32"/>
      <c r="E342" s="32"/>
      <c r="F342" s="32"/>
      <c r="G342" s="38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</row>
    <row r="343" spans="1:23" ht="12.75">
      <c r="A343" s="22"/>
      <c r="B343" s="23"/>
      <c r="C343" s="22"/>
      <c r="D343" s="32"/>
      <c r="E343" s="32"/>
      <c r="F343" s="32"/>
      <c r="G343" s="38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</row>
    <row r="344" spans="1:23" ht="12.75">
      <c r="A344" s="22"/>
      <c r="B344" s="23"/>
      <c r="C344" s="22"/>
      <c r="D344" s="32"/>
      <c r="E344" s="32"/>
      <c r="F344" s="32"/>
      <c r="G344" s="38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</row>
    <row r="345" spans="1:23" ht="12.75">
      <c r="A345" s="22"/>
      <c r="B345" s="23"/>
      <c r="C345" s="22"/>
      <c r="D345" s="32"/>
      <c r="E345" s="32"/>
      <c r="F345" s="32"/>
      <c r="G345" s="38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</row>
    <row r="346" spans="1:23" ht="12.75">
      <c r="A346" s="22"/>
      <c r="B346" s="23"/>
      <c r="C346" s="22"/>
      <c r="D346" s="32"/>
      <c r="E346" s="32"/>
      <c r="F346" s="32"/>
      <c r="G346" s="38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</row>
    <row r="347" spans="1:23" ht="12.75">
      <c r="A347" s="22"/>
      <c r="B347" s="23"/>
      <c r="C347" s="22"/>
      <c r="D347" s="32"/>
      <c r="E347" s="32"/>
      <c r="F347" s="32"/>
      <c r="G347" s="38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</row>
    <row r="348" spans="1:23" ht="12.75">
      <c r="A348" s="22"/>
      <c r="B348" s="23"/>
      <c r="C348" s="22"/>
      <c r="D348" s="32"/>
      <c r="E348" s="32"/>
      <c r="F348" s="32"/>
      <c r="G348" s="38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</row>
    <row r="349" spans="1:23" ht="12.75">
      <c r="A349" s="22"/>
      <c r="B349" s="23"/>
      <c r="C349" s="22"/>
      <c r="D349" s="32"/>
      <c r="E349" s="32"/>
      <c r="F349" s="32"/>
      <c r="G349" s="38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</row>
    <row r="350" spans="1:23" ht="12.75">
      <c r="A350" s="22"/>
      <c r="B350" s="23"/>
      <c r="C350" s="22"/>
      <c r="D350" s="32"/>
      <c r="E350" s="32"/>
      <c r="F350" s="32"/>
      <c r="G350" s="38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</row>
    <row r="351" spans="1:23" ht="12.75">
      <c r="A351" s="22"/>
      <c r="B351" s="23"/>
      <c r="C351" s="22"/>
      <c r="D351" s="32"/>
      <c r="E351" s="32"/>
      <c r="F351" s="32"/>
      <c r="G351" s="38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</row>
    <row r="352" spans="1:23" ht="12.75">
      <c r="A352" s="22"/>
      <c r="B352" s="23"/>
      <c r="C352" s="22"/>
      <c r="D352" s="32"/>
      <c r="E352" s="32"/>
      <c r="F352" s="32"/>
      <c r="G352" s="38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</row>
    <row r="353" spans="1:23" ht="12.75">
      <c r="A353" s="22"/>
      <c r="B353" s="23"/>
      <c r="C353" s="22"/>
      <c r="D353" s="32"/>
      <c r="E353" s="32"/>
      <c r="F353" s="32"/>
      <c r="G353" s="38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</row>
    <row r="354" spans="1:23" ht="12.75">
      <c r="A354" s="22"/>
      <c r="B354" s="23"/>
      <c r="C354" s="22"/>
      <c r="D354" s="32"/>
      <c r="E354" s="32"/>
      <c r="F354" s="32"/>
      <c r="G354" s="38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</row>
    <row r="355" spans="1:23" ht="12.75">
      <c r="A355" s="22"/>
      <c r="B355" s="23"/>
      <c r="C355" s="22"/>
      <c r="D355" s="32"/>
      <c r="E355" s="32"/>
      <c r="F355" s="32"/>
      <c r="G355" s="38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</row>
    <row r="356" spans="1:23" ht="12.75">
      <c r="A356" s="22"/>
      <c r="B356" s="23"/>
      <c r="C356" s="22"/>
      <c r="D356" s="32"/>
      <c r="E356" s="32"/>
      <c r="F356" s="32"/>
      <c r="G356" s="38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</row>
    <row r="357" spans="1:23" ht="12.75">
      <c r="A357" s="22"/>
      <c r="B357" s="23"/>
      <c r="C357" s="22"/>
      <c r="D357" s="32"/>
      <c r="E357" s="32"/>
      <c r="F357" s="32"/>
      <c r="G357" s="38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</row>
    <row r="358" spans="2:23" ht="12.75">
      <c r="B358" s="1"/>
      <c r="D358" s="33"/>
      <c r="E358" s="33"/>
      <c r="F358" s="33"/>
      <c r="G358" s="39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2:23" ht="12.75">
      <c r="B359" s="1"/>
      <c r="D359" s="33"/>
      <c r="E359" s="33"/>
      <c r="F359" s="33"/>
      <c r="G359" s="39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6" manualBreakCount="6">
    <brk id="51" max="255" man="1"/>
    <brk id="99" max="255" man="1"/>
    <brk id="147" max="255" man="1"/>
    <brk id="202" max="255" man="1"/>
    <brk id="257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2020-05-15T12:27:19Z</dcterms:created>
  <dcterms:modified xsi:type="dcterms:W3CDTF">2020-05-26T13:23:19Z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